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.sti.fce.vutbr.cz\home$\liska.p\Plocha\"/>
    </mc:Choice>
  </mc:AlternateContent>
  <xr:revisionPtr revIDLastSave="0" documentId="8_{D5F66724-AC91-4790-9B7A-F26EA489A8C1}" xr6:coauthVersionLast="36" xr6:coauthVersionMax="36" xr10:uidLastSave="{00000000-0000-0000-0000-000000000000}"/>
  <bookViews>
    <workbookView xWindow="2868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Pol'!$A$1:$X$211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10" i="12"/>
  <c r="BA208" i="12"/>
  <c r="BA206" i="12"/>
  <c r="BA204" i="12"/>
  <c r="BA196" i="12"/>
  <c r="BA194" i="12"/>
  <c r="BA192" i="12"/>
  <c r="BA10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4" i="12"/>
  <c r="I14" i="12"/>
  <c r="I13" i="12" s="1"/>
  <c r="K14" i="12"/>
  <c r="M14" i="12"/>
  <c r="O14" i="12"/>
  <c r="Q14" i="12"/>
  <c r="Q13" i="12" s="1"/>
  <c r="V14" i="12"/>
  <c r="G17" i="12"/>
  <c r="M17" i="12" s="1"/>
  <c r="I17" i="12"/>
  <c r="K17" i="12"/>
  <c r="K13" i="12" s="1"/>
  <c r="O17" i="12"/>
  <c r="O13" i="12" s="1"/>
  <c r="Q17" i="12"/>
  <c r="V17" i="12"/>
  <c r="V13" i="12" s="1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I28" i="12"/>
  <c r="Q28" i="12"/>
  <c r="G29" i="12"/>
  <c r="G28" i="12" s="1"/>
  <c r="I29" i="12"/>
  <c r="K29" i="12"/>
  <c r="K28" i="12" s="1"/>
  <c r="O29" i="12"/>
  <c r="O28" i="12" s="1"/>
  <c r="Q29" i="12"/>
  <c r="V29" i="12"/>
  <c r="V28" i="12" s="1"/>
  <c r="I31" i="12"/>
  <c r="Q31" i="12"/>
  <c r="G32" i="12"/>
  <c r="G31" i="12" s="1"/>
  <c r="I32" i="12"/>
  <c r="K32" i="12"/>
  <c r="K31" i="12" s="1"/>
  <c r="O32" i="12"/>
  <c r="O31" i="12" s="1"/>
  <c r="Q32" i="12"/>
  <c r="V32" i="12"/>
  <c r="V31" i="12" s="1"/>
  <c r="G35" i="12"/>
  <c r="G34" i="12" s="1"/>
  <c r="I35" i="12"/>
  <c r="K35" i="12"/>
  <c r="K34" i="12" s="1"/>
  <c r="O35" i="12"/>
  <c r="O34" i="12" s="1"/>
  <c r="Q35" i="12"/>
  <c r="V35" i="12"/>
  <c r="V34" i="12" s="1"/>
  <c r="G37" i="12"/>
  <c r="I37" i="12"/>
  <c r="I34" i="12" s="1"/>
  <c r="K37" i="12"/>
  <c r="M37" i="12"/>
  <c r="O37" i="12"/>
  <c r="Q37" i="12"/>
  <c r="Q34" i="12" s="1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3" i="12"/>
  <c r="G52" i="12" s="1"/>
  <c r="I53" i="12"/>
  <c r="K53" i="12"/>
  <c r="K52" i="12" s="1"/>
  <c r="O53" i="12"/>
  <c r="O52" i="12" s="1"/>
  <c r="Q53" i="12"/>
  <c r="V53" i="12"/>
  <c r="V52" i="12" s="1"/>
  <c r="G60" i="12"/>
  <c r="I60" i="12"/>
  <c r="I52" i="12" s="1"/>
  <c r="K60" i="12"/>
  <c r="M60" i="12"/>
  <c r="O60" i="12"/>
  <c r="Q60" i="12"/>
  <c r="Q52" i="12" s="1"/>
  <c r="V60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17" i="12"/>
  <c r="I117" i="12"/>
  <c r="K117" i="12"/>
  <c r="M117" i="12"/>
  <c r="O117" i="12"/>
  <c r="Q117" i="12"/>
  <c r="V117" i="12"/>
  <c r="G120" i="12"/>
  <c r="I120" i="12"/>
  <c r="I119" i="12" s="1"/>
  <c r="K120" i="12"/>
  <c r="M120" i="12"/>
  <c r="O120" i="12"/>
  <c r="Q120" i="12"/>
  <c r="Q119" i="12" s="1"/>
  <c r="V120" i="12"/>
  <c r="G122" i="12"/>
  <c r="M122" i="12" s="1"/>
  <c r="I122" i="12"/>
  <c r="K122" i="12"/>
  <c r="K119" i="12" s="1"/>
  <c r="O122" i="12"/>
  <c r="O119" i="12" s="1"/>
  <c r="Q122" i="12"/>
  <c r="V122" i="12"/>
  <c r="V119" i="12" s="1"/>
  <c r="G126" i="12"/>
  <c r="I126" i="12"/>
  <c r="K126" i="12"/>
  <c r="M126" i="12"/>
  <c r="O126" i="12"/>
  <c r="Q126" i="12"/>
  <c r="V126" i="12"/>
  <c r="G128" i="12"/>
  <c r="M128" i="12" s="1"/>
  <c r="I128" i="12"/>
  <c r="K128" i="12"/>
  <c r="O128" i="12"/>
  <c r="Q128" i="12"/>
  <c r="V128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G147" i="12"/>
  <c r="G146" i="12" s="1"/>
  <c r="I147" i="12"/>
  <c r="I146" i="12" s="1"/>
  <c r="K147" i="12"/>
  <c r="K146" i="12" s="1"/>
  <c r="M147" i="12"/>
  <c r="O147" i="12"/>
  <c r="O146" i="12" s="1"/>
  <c r="Q147" i="12"/>
  <c r="Q146" i="12" s="1"/>
  <c r="V147" i="12"/>
  <c r="V146" i="12" s="1"/>
  <c r="G151" i="12"/>
  <c r="M151" i="12" s="1"/>
  <c r="I151" i="12"/>
  <c r="K151" i="12"/>
  <c r="O151" i="12"/>
  <c r="Q151" i="12"/>
  <c r="V151" i="12"/>
  <c r="G154" i="12"/>
  <c r="I154" i="12"/>
  <c r="K154" i="12"/>
  <c r="M154" i="12"/>
  <c r="O154" i="12"/>
  <c r="Q154" i="12"/>
  <c r="V154" i="12"/>
  <c r="G156" i="12"/>
  <c r="M156" i="12" s="1"/>
  <c r="I156" i="12"/>
  <c r="K156" i="12"/>
  <c r="O156" i="12"/>
  <c r="Q156" i="12"/>
  <c r="V156" i="12"/>
  <c r="G159" i="12"/>
  <c r="I159" i="12"/>
  <c r="K159" i="12"/>
  <c r="M159" i="12"/>
  <c r="O159" i="12"/>
  <c r="Q159" i="12"/>
  <c r="V159" i="12"/>
  <c r="G162" i="12"/>
  <c r="I162" i="12"/>
  <c r="I161" i="12" s="1"/>
  <c r="K162" i="12"/>
  <c r="M162" i="12"/>
  <c r="O162" i="12"/>
  <c r="Q162" i="12"/>
  <c r="Q161" i="12" s="1"/>
  <c r="V162" i="12"/>
  <c r="G165" i="12"/>
  <c r="G161" i="12" s="1"/>
  <c r="I165" i="12"/>
  <c r="K165" i="12"/>
  <c r="K161" i="12" s="1"/>
  <c r="O165" i="12"/>
  <c r="O161" i="12" s="1"/>
  <c r="Q165" i="12"/>
  <c r="V165" i="12"/>
  <c r="V161" i="12" s="1"/>
  <c r="G168" i="12"/>
  <c r="G167" i="12" s="1"/>
  <c r="I168" i="12"/>
  <c r="K168" i="12"/>
  <c r="K167" i="12" s="1"/>
  <c r="O168" i="12"/>
  <c r="O167" i="12" s="1"/>
  <c r="Q168" i="12"/>
  <c r="V168" i="12"/>
  <c r="V167" i="12" s="1"/>
  <c r="G170" i="12"/>
  <c r="I170" i="12"/>
  <c r="I167" i="12" s="1"/>
  <c r="K170" i="12"/>
  <c r="M170" i="12"/>
  <c r="O170" i="12"/>
  <c r="Q170" i="12"/>
  <c r="Q167" i="12" s="1"/>
  <c r="V170" i="12"/>
  <c r="G176" i="12"/>
  <c r="I176" i="12"/>
  <c r="I175" i="12" s="1"/>
  <c r="K176" i="12"/>
  <c r="M176" i="12"/>
  <c r="O176" i="12"/>
  <c r="Q176" i="12"/>
  <c r="Q175" i="12" s="1"/>
  <c r="V176" i="12"/>
  <c r="G178" i="12"/>
  <c r="G175" i="12" s="1"/>
  <c r="I178" i="12"/>
  <c r="K178" i="12"/>
  <c r="K175" i="12" s="1"/>
  <c r="O178" i="12"/>
  <c r="O175" i="12" s="1"/>
  <c r="Q178" i="12"/>
  <c r="V178" i="12"/>
  <c r="V175" i="12" s="1"/>
  <c r="G180" i="12"/>
  <c r="I180" i="12"/>
  <c r="K180" i="12"/>
  <c r="M180" i="12"/>
  <c r="O180" i="12"/>
  <c r="Q180" i="12"/>
  <c r="V180" i="12"/>
  <c r="G183" i="12"/>
  <c r="M183" i="12" s="1"/>
  <c r="I183" i="12"/>
  <c r="K183" i="12"/>
  <c r="O183" i="12"/>
  <c r="Q183" i="12"/>
  <c r="V183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1" i="12"/>
  <c r="G190" i="12" s="1"/>
  <c r="I191" i="12"/>
  <c r="K191" i="12"/>
  <c r="K190" i="12" s="1"/>
  <c r="O191" i="12"/>
  <c r="O190" i="12" s="1"/>
  <c r="Q191" i="12"/>
  <c r="V191" i="12"/>
  <c r="V190" i="12" s="1"/>
  <c r="G193" i="12"/>
  <c r="I193" i="12"/>
  <c r="I190" i="12" s="1"/>
  <c r="K193" i="12"/>
  <c r="M193" i="12"/>
  <c r="O193" i="12"/>
  <c r="Q193" i="12"/>
  <c r="Q190" i="12" s="1"/>
  <c r="V19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G202" i="12" s="1"/>
  <c r="I203" i="12"/>
  <c r="I202" i="12" s="1"/>
  <c r="K203" i="12"/>
  <c r="K202" i="12" s="1"/>
  <c r="O203" i="12"/>
  <c r="O202" i="12" s="1"/>
  <c r="Q203" i="12"/>
  <c r="Q202" i="12" s="1"/>
  <c r="V203" i="12"/>
  <c r="V202" i="12" s="1"/>
  <c r="G205" i="12"/>
  <c r="I205" i="12"/>
  <c r="K205" i="12"/>
  <c r="M205" i="12"/>
  <c r="O205" i="12"/>
  <c r="Q205" i="12"/>
  <c r="V205" i="12"/>
  <c r="G207" i="12"/>
  <c r="M207" i="12" s="1"/>
  <c r="I207" i="12"/>
  <c r="K207" i="12"/>
  <c r="O207" i="12"/>
  <c r="Q207" i="12"/>
  <c r="V207" i="12"/>
  <c r="AE210" i="12"/>
  <c r="AF210" i="12"/>
  <c r="I20" i="1"/>
  <c r="I19" i="1"/>
  <c r="I18" i="1"/>
  <c r="I17" i="1"/>
  <c r="I16" i="1"/>
  <c r="I63" i="1"/>
  <c r="J62" i="1" s="1"/>
  <c r="F43" i="1"/>
  <c r="G23" i="1" s="1"/>
  <c r="G43" i="1"/>
  <c r="G25" i="1" s="1"/>
  <c r="H43" i="1"/>
  <c r="I42" i="1"/>
  <c r="I41" i="1"/>
  <c r="I39" i="1"/>
  <c r="I43" i="1" s="1"/>
  <c r="J51" i="1" l="1"/>
  <c r="J50" i="1"/>
  <c r="J52" i="1"/>
  <c r="J53" i="1"/>
  <c r="J54" i="1"/>
  <c r="J55" i="1"/>
  <c r="J56" i="1"/>
  <c r="J57" i="1"/>
  <c r="J58" i="1"/>
  <c r="J59" i="1"/>
  <c r="J60" i="1"/>
  <c r="J61" i="1"/>
  <c r="A27" i="1"/>
  <c r="M146" i="12"/>
  <c r="M13" i="12"/>
  <c r="M119" i="12"/>
  <c r="M203" i="12"/>
  <c r="M202" i="12" s="1"/>
  <c r="M191" i="12"/>
  <c r="M190" i="12" s="1"/>
  <c r="M178" i="12"/>
  <c r="M175" i="12" s="1"/>
  <c r="M168" i="12"/>
  <c r="M167" i="12" s="1"/>
  <c r="M165" i="12"/>
  <c r="M161" i="12" s="1"/>
  <c r="G119" i="12"/>
  <c r="G13" i="12"/>
  <c r="M53" i="12"/>
  <c r="M52" i="12" s="1"/>
  <c r="M35" i="12"/>
  <c r="M34" i="12" s="1"/>
  <c r="M32" i="12"/>
  <c r="M31" i="12" s="1"/>
  <c r="M29" i="12"/>
  <c r="M28" i="12" s="1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Liška</author>
  </authors>
  <commentList>
    <comment ref="S6" authorId="0" shapeId="0" xr:uid="{E371BB52-72D5-4C80-B2DF-C76508E4467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1424A0-4CB0-4732-A190-0B35763A4FA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<sst xmlns="http://schemas.openxmlformats.org/spreadsheetml/2006/main" count="1039" uniqueCount="392">
  <si>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</si>
  <si>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</si>
  <si>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</si>
  <si>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</si>
  <si>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</si>
  <si>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</si>
  <si>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</si>
  <si>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</si>
  <si>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</si>
  <si>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</si>
  <si>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</si>
  <si>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</si>
  <si>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</si>
  <si>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</si>
  <si>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</si>
  <si>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</si>
  <si>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</si>
  <si>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</si>
  <si>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</si>
  <si>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</si>
  <si>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</si>
  <si>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</si>
  <si>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</si>
  <si>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</si>
  <si>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</si>
  <si>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</si>
  <si>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</si>
  <si>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</si>
  <si>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</si>
  <si>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</si>
  <si>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</si>
  <si>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</si>
  <si>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</si>
  <si>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</si>
  <si>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</si>
  <si>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</si>
  <si>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</si>
  <si>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</si>
  <si>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</si>
  <si>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</si>
  <si>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</si>
  <si>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</si>
  <si>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</si>
  <si>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</si>
  <si>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Výměna střešního pláště objektu Cestmistrovství v Bystřici nad Pernštejnem</t>
  </si>
  <si>
    <t>Objekt:</t>
  </si>
  <si>
    <t>Rozpočet:</t>
  </si>
  <si>
    <t>2020-04-08</t>
  </si>
  <si>
    <t>Stavba</t>
  </si>
  <si>
    <t>Stavební objekt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</si>
  <si>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</si>
  <si>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</si>
  <si>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</si>
  <si>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</si>
  <si>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</si>
  <si>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</si>
  <si>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</si>
  <si>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</si>
  <si>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</si>
  <si>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</si>
  <si>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</si>
  <si>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</si>
  <si>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</si>
  <si>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</si>
  <si>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</si>
  <si>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</si>
  <si>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</si>
  <si>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</si>
  <si>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</si>
  <si>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</si>
  <si>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</si>
  <si>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</si>
  <si>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</si>
  <si>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</si>
  <si>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</si>
  <si>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</si>
  <si>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</si>
  <si>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</si>
  <si>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</si>
  <si>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</si>
  <si>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</si>
  <si>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</si>
  <si>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</si>
  <si>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</si>
  <si>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</si>
  <si>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</si>
  <si>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</si>
  <si>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</si>
  <si>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</si>
  <si>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</si>
  <si>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</si>
  <si>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</si>
  <si>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</si>
  <si>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</si>
  <si>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</si>
  <si>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</si>
  <si>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</si>
  <si>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</si>
  <si>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</si>
  <si>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</si>
  <si>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</si>
  <si>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</si>
  <si>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</si>
  <si>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</si>
  <si>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</si>
  <si>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</si>
  <si>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</si>
  <si>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</si>
  <si>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</si>
  <si>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622311334R00</t>
  </si>
  <si>
    <t>Zateplení fasády  , expandovaným polystyrénem s grafitem, tloušťky 140 mm, kontaktní nátěr a akrylátová omítka, škrábaná, zrnitost 2 mm</t>
  </si>
  <si>
    <t>m2</t>
  </si>
  <si>
    <t>801-1</t>
  </si>
  <si>
    <t>RTS 20/ I</t>
  </si>
  <si>
    <t>Práce</t>
  </si>
  <si>
    <t>POL1_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</si>
  <si>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</si>
  <si>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SPI</t>
  </si>
  <si>
    <t>Včetně rohových lišt na hranách budov.</t>
  </si>
  <si>
    <t>Výměra odečtena kreslícím programem : 14,92+26,08+3,31</t>
  </si>
  <si>
    <t>VV</t>
  </si>
  <si>
    <t>941941031RT4</t>
  </si>
  <si>
    <t>Montáž lešení lehkého pracovního řadového s podlahami šířky od 0,80 do 1,00 m, výšky do 10 m</t>
  </si>
  <si>
    <t>800-3</t>
  </si>
  <si>
    <t>včetně kotvení</t>
  </si>
  <si>
    <t>Odkaz na mn. položky pořadí 1 : 44,31000</t>
  </si>
  <si>
    <t>941941291R00</t>
  </si>
  <si>
    <t>Montáž lešení lehkého pracovního řadového s podlahami příplatek za každý další i započatý měsíc použití lešení_x000D_
 šířky od 1,00 do 1,20 m a výšky do 10 m</t>
  </si>
  <si>
    <t>Odkaz na mn. položky pořadí 2 : 44,31000</t>
  </si>
  <si>
    <t>941941831RT4</t>
  </si>
  <si>
    <t>Demontáž lešení lehkého řadového s podlahami šířky od 0,8 do 1 m,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</si>
  <si>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</si>
  <si>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</si>
  <si>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</si>
  <si>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</si>
  <si>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</si>
  <si>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</si>
  <si>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913      R00</t>
  </si>
  <si>
    <t>Hzs - Stavební dělník</t>
  </si>
  <si>
    <t>h</t>
  </si>
  <si>
    <t>Prav.M</t>
  </si>
  <si>
    <t>HZS</t>
  </si>
  <si>
    <t>POL10_</t>
  </si>
  <si>
    <t>Závěrečný úklid : 8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</si>
  <si>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</si>
  <si>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</si>
  <si>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</si>
  <si>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</si>
  <si>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</si>
  <si>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</si>
  <si>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</si>
  <si>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>762332932R00</t>
  </si>
  <si>
    <t>Vázané konstrukce krovů doplnění části střešní vazby z hranolků, hranolů včetně dodávky řeziva_x000D_
 průřezové plochy přes 120 do 224 cm2, včetně dodávky hranolů 120 x 140 mm</t>
  </si>
  <si>
    <t>m</t>
  </si>
  <si>
    <t>800-762</t>
  </si>
  <si>
    <t>Vysoký hřeben - doplnění krovu po odstranění pultového vikýře (krokev + příložka + sloupek) : 2,5+1+1</t>
  </si>
  <si>
    <t>762342203RT4</t>
  </si>
  <si>
    <t>Montáž laťování střech o sklonu do 60° při vzdálenost latí přes 220 do 360 mm, včetně dodávky latí 40/60 mm</t>
  </si>
  <si>
    <t>Odkaz na mn. položky pořadí 12 : 600,31300</t>
  </si>
  <si>
    <t>762342206RT4</t>
  </si>
  <si>
    <t>Montáž kontralatí na vruty, s dodávkou těsnicí pásky pod kontralatě, a dodávkou latí 40 x 60 mm</t>
  </si>
  <si>
    <t>Odkaz na mn. položky pořadí 48 : 600,31300</t>
  </si>
  <si>
    <t>762342811R00</t>
  </si>
  <si>
    <t>Demontáž bednění a laťování laťování střech o sklonu do 60 stupňů včetně všech nadstřešních konstrukcí rozteč latí do 22 cm</t>
  </si>
  <si>
    <t>Vysoký hřeben : (28,2*(6,67+6,67))-(0,98*1,85)-(3,55*1,5)-(4*(0,5*0,7))</t>
  </si>
  <si>
    <t>Nízký hřeben : (13,365*(6,5+6,5))+(4,305*(6,5+6,5))-(0,6*0,6)-(0,5*0,7)</t>
  </si>
  <si>
    <t>762343811R00</t>
  </si>
  <si>
    <t>Demontáž bednění a laťování bednění okapů a štítových říms, včetně kostry, krajnice a závětrného prkna, střešních žlabů, pevných žaluzií a bednění z dílců z prken hrubých do 32 m</t>
  </si>
  <si>
    <t xml:space="preserve">Podbití přesahů střešní konstrukce : </t>
  </si>
  <si>
    <t>Vysoký hřeben : (28,2+26,7)*(0,45+0,15)</t>
  </si>
  <si>
    <t>Nízký hřeben : (8,8+18,35+9,2)*(0,4+0,15)</t>
  </si>
  <si>
    <t>762354803RVL</t>
  </si>
  <si>
    <t>Demontáž střeš. vikýřů</t>
  </si>
  <si>
    <t>kus</t>
  </si>
  <si>
    <t>Vlastní</t>
  </si>
  <si>
    <t>Kalkul</t>
  </si>
  <si>
    <t>Vysoký hřeben - pultových vikýř : 1</t>
  </si>
  <si>
    <t>998762102R00</t>
  </si>
  <si>
    <t>Přesun hmot pro konstrukce tesařské v objektech výšky do 12 m</t>
  </si>
  <si>
    <t>50 m vodorovně</t>
  </si>
  <si>
    <t>764331240R00</t>
  </si>
  <si>
    <t>Lemování z pozinkovaného plechu výroba a montáž lemování zdí_x000D_
 na střechách s tvrdou krytinou včetně rohů a ukončení před požární zdí, rš 400 mm</t>
  </si>
  <si>
    <t>800-764</t>
  </si>
  <si>
    <t xml:space="preserve">Převzato z výkresu č. 03 : </t>
  </si>
  <si>
    <t>Nízký hřeben - komín : 1,48</t>
  </si>
  <si>
    <t>Vysoký hřeben - komín : 6,6</t>
  </si>
  <si>
    <t>Nízký hřeben - u administrtivní budovy : 13</t>
  </si>
  <si>
    <t>Vysoký hřeben -  u velkých dílen : 6,67</t>
  </si>
  <si>
    <t>Nízký hřeben - mezi řešenými střechami : 13</t>
  </si>
  <si>
    <t>764352203R00</t>
  </si>
  <si>
    <t>Žlaby z pozinkovaného plechu výroba a montáž žlabů včetně háků, čel, rohů, rovných hrdel a dilatací_x000D_
 podokapních půlkulatých, rš 330 mm</t>
  </si>
  <si>
    <t>Převzato z výkresu č. 03 : 93,06</t>
  </si>
  <si>
    <t>764359211R00</t>
  </si>
  <si>
    <t>Žlaby z pozinkovaného plechu výroba a montáž doplňků žlabů - kotlík kónický_x000D_
 pro trouby do D 100 mm</t>
  </si>
  <si>
    <t>Vysoký hřeben : 4</t>
  </si>
  <si>
    <t>Nízký hřeben : 3</t>
  </si>
  <si>
    <t>764352292R00</t>
  </si>
  <si>
    <t>Žlaby z pozinkovaného plechu montáž vč. spojovacích prostředků žlabů a příslušenství_x000D_
 háků Pz půlkruhových</t>
  </si>
  <si>
    <t>764352294R00</t>
  </si>
  <si>
    <t>Žlaby z pozinkovaného plechu montáž vč. spojovacích prostředků žlabů a příslušenství_x000D_
 čel žlabů Pz půlkruhových</t>
  </si>
  <si>
    <t>Nízký hřeben : 4</t>
  </si>
  <si>
    <t>764392241R00</t>
  </si>
  <si>
    <t>Ostatní střešní prvky z pozinkovaného plechu výroba a montáž _x000D_
 úžlabí s klínovým těsněním, rš 500 mm</t>
  </si>
  <si>
    <t>Převzato z výkresu č. 03 : 7,3</t>
  </si>
  <si>
    <t>764454202R00</t>
  </si>
  <si>
    <t>Odpadní trouby z pozinkovaného plechu výroba a montáž odpadní trouby z Pz plechu, kruhové včetně zděří, manžet, odboček, kolen, odskoků, výpustí vody a přechodových kusů_x000D_
 průměru 100 mm</t>
  </si>
  <si>
    <t>Vysoký hřeben : 18,4</t>
  </si>
  <si>
    <t>Nízký hřeben : 11,4</t>
  </si>
  <si>
    <t>764454292R00</t>
  </si>
  <si>
    <t>Odpadní trouby z pozinkovaného plechu montáž vč. spojovacích prostředků zděře Pz kruhové</t>
  </si>
  <si>
    <t>Na každý svod 3 zděře : 21</t>
  </si>
  <si>
    <t>764816420R00</t>
  </si>
  <si>
    <t xml:space="preserve">Oplechování  okapnice, z lakovaného pozinkovaného plechu, rš 200 mm, dodávka a montáž </t>
  </si>
  <si>
    <t>včetně zhotovení rohů, spojů a dilatací</t>
  </si>
  <si>
    <t>764322830R00</t>
  </si>
  <si>
    <t>Demontáž oplechování okapů na střechách s tvrdou krytinou, rš 400 mm, sklonu do 30°</t>
  </si>
  <si>
    <t>Atika administrativní budovy : 2*5,5</t>
  </si>
  <si>
    <t>764331831R00</t>
  </si>
  <si>
    <t>Demontáž lemování zdí_x000D_
 na střechách s tvrdou krytinou, rš 250 a 330 mm, sklonu přes 30 do 45°</t>
  </si>
  <si>
    <t>Vysoký hřeben - vikýř : 3,85+3,35+0,75</t>
  </si>
  <si>
    <t>Nízký hřeben - napojení na vysoký hřeben : 6,5+6,5</t>
  </si>
  <si>
    <t>Nízký hřeben - napojení na administrativní budovu : 13</t>
  </si>
  <si>
    <t>764339821R00</t>
  </si>
  <si>
    <t>Demontáž lemování komínů, zděných ventilací a jiných střešních proniků_x000D_
 na vlnité krytině, v hřebeni, sklonu přes 30 do 45°</t>
  </si>
  <si>
    <t>Vysoký hřeben : 6,6*0,4</t>
  </si>
  <si>
    <t>764339831R00</t>
  </si>
  <si>
    <t>Demontáž lemování komínů, zděných ventilací a jiných střešních proniků_x000D_
 na hladké krytině, v ploše, sklonu přes 30 do 45°</t>
  </si>
  <si>
    <t>Nízký hřeben - u administrativní budovy : 1,8*0,4</t>
  </si>
  <si>
    <t>764351837R00</t>
  </si>
  <si>
    <t>Demontáž žlabů háků,  , sklonu přes 30 do 45°</t>
  </si>
  <si>
    <t>Odkaz na mn. položky pořadí 20 : 94,00000</t>
  </si>
  <si>
    <t>764352811R00</t>
  </si>
  <si>
    <t>Demontáž žlabů podokapních půlkruhových rovných, rš 330 mm, sklonu přes 30 do 45°</t>
  </si>
  <si>
    <t>Odkaz na mn. položky pořadí 18 : 93,06000</t>
  </si>
  <si>
    <t>764359821R00</t>
  </si>
  <si>
    <t>Demontáž žlabů kotlíku oválného a čtyřhranného,  , sklonu přes 30 do 45°</t>
  </si>
  <si>
    <t>Odkaz na mn. položky pořadí 19 : 7,00000</t>
  </si>
  <si>
    <t>764367801R00</t>
  </si>
  <si>
    <t>Demontáž střešních otvorů oplechování střešního vikýře,   , sklonu přes 30 do 45°</t>
  </si>
  <si>
    <t>Nízký hřeben  - vikýře (cca) : 3*0,75</t>
  </si>
  <si>
    <t>764392841R00</t>
  </si>
  <si>
    <t>Demontáž ostatních prvků střešních úžlabí, rš 500 mm, sklonu přes 30 do 45°</t>
  </si>
  <si>
    <t>Nízký hřeben : 7,3</t>
  </si>
  <si>
    <t>764453844R00</t>
  </si>
  <si>
    <t>Demontáž odpadních trub nebo součástí kolen horních dvojitých, 120 a 150 mm</t>
  </si>
  <si>
    <t>Vysoký hřeben : 5</t>
  </si>
  <si>
    <t>764453881R00</t>
  </si>
  <si>
    <t xml:space="preserve">Demontáž odpadních trub nebo součástí výpustí vody kruhových,  </t>
  </si>
  <si>
    <t>764454801R00</t>
  </si>
  <si>
    <t>Demontáž odpadních trub nebo součástí trub kruhových , o průměru 75 a 100 mm</t>
  </si>
  <si>
    <t>Vysoký hřeben : 18,4+2</t>
  </si>
  <si>
    <t>764341942R00</t>
  </si>
  <si>
    <t>Oprava ostatních kusových prvků z pozinkovaného plechu lemování trub, konzol a držáků_x000D_
 na vlnité krytině, průměru přes 150 do 200 mm, sklonu přes 30 do 45°</t>
  </si>
  <si>
    <t>Nízký hřeben - komínek : 1</t>
  </si>
  <si>
    <t>553523022R</t>
  </si>
  <si>
    <t>čelo žlabu půlkruhového; pozink lakovaný; rš = 330 mm</t>
  </si>
  <si>
    <t>SPCM</t>
  </si>
  <si>
    <t>Specifikace</t>
  </si>
  <si>
    <t>POL3_</t>
  </si>
  <si>
    <t>Odkaz na mn. položky pořadí 21 : 8,00000</t>
  </si>
  <si>
    <t>553523032R</t>
  </si>
  <si>
    <t>hák žlabový pro půlkruhový žlab; pozink lakovaný; rš žlabu 330 mm</t>
  </si>
  <si>
    <t>553523123R</t>
  </si>
  <si>
    <t>objímka svodové roury s trnem; pozink lakovaný; DN 100,0 mm; l trnu 150 mm</t>
  </si>
  <si>
    <t>Odkaz na mn. položky pořadí 24 : 21,00000</t>
  </si>
  <si>
    <t>998764102R00</t>
  </si>
  <si>
    <t>Přesun hmot pro konstrukce klempířské v objektech výšky do 12 m</t>
  </si>
  <si>
    <t>765311870R00</t>
  </si>
  <si>
    <t>Demontáž pálené krytiny z tašek bobrovek, s tvrdou maltou, do suti</t>
  </si>
  <si>
    <t>800-765</t>
  </si>
  <si>
    <t>Odkaz na mn. položky pořadí 13 : 596,65000</t>
  </si>
  <si>
    <t>765318871R00</t>
  </si>
  <si>
    <t>Demontáž pálené krytiny hřebenů a nároží  z hřebenáčů, s tvrdou maltou, do suti</t>
  </si>
  <si>
    <t>Vysoký hřeben : 0,18+27,04</t>
  </si>
  <si>
    <t>Nízký hřeben : 13,36+4,30</t>
  </si>
  <si>
    <t>Nízký hřeben - nároží : 8,25</t>
  </si>
  <si>
    <t>765313188R00</t>
  </si>
  <si>
    <t xml:space="preserve">Krytina pálená doplňky ke krytině drážkové, větrací pás okapní 500/10 cm plastový,  </t>
  </si>
  <si>
    <t>Odkaz na mn. položky pořadí 25 : 93,06000</t>
  </si>
  <si>
    <t>765312531R00</t>
  </si>
  <si>
    <t>Krytina pálená Hřeben ke krytině drážkové, z hřebenáčů režných, s větracím pásem z hliníku</t>
  </si>
  <si>
    <t>765312441R00</t>
  </si>
  <si>
    <t>Nároží ke krytině drážkové, z hřebenáčů režných, s větracím pásem z hliníku</t>
  </si>
  <si>
    <t>Nízký hřeben : 8,25</t>
  </si>
  <si>
    <t>765799311RK7</t>
  </si>
  <si>
    <t>Fólie parotěsné, difúzní a vodotěsné Fólie podstřešní difuzní na krokve, s přelepením spojů</t>
  </si>
  <si>
    <t>Vysoký hřeben : (28,2*(6,67+6,67))-(0,98*1,85)-(3*(0,5*0,64))</t>
  </si>
  <si>
    <t>Nízký hřeben : (13,365*(6,5+6,5))+(4,135*(6,5+6,5))-(0,6*0,47)-(0,5*0,64)</t>
  </si>
  <si>
    <t>765312511RVL</t>
  </si>
  <si>
    <t>Krytina střech jednoduchých, režná</t>
  </si>
  <si>
    <t>Odkaz na mn. položky pořadí 11 : 600,31300</t>
  </si>
  <si>
    <t>765312561R0VL</t>
  </si>
  <si>
    <t>Ukončení ploch.taškami okraj. levými, režná</t>
  </si>
  <si>
    <t>Vysoký hřeben - u nízkého hřebene : 6,67</t>
  </si>
  <si>
    <t>Vysoký hřeben - u velkých dílen : 6,67</t>
  </si>
  <si>
    <t>765312564RVL</t>
  </si>
  <si>
    <t>Ukončení plochy taškami okraj. prav, režná</t>
  </si>
  <si>
    <t>Vysoký hřeben - u velkých dílen : 0,2</t>
  </si>
  <si>
    <t>998765102R00</t>
  </si>
  <si>
    <t>Přesun hmot pro krytiny tvrdé v objektech výšky do 12 m</t>
  </si>
  <si>
    <t>766421213R00</t>
  </si>
  <si>
    <t>Montáž obložení podhledů jednoduchých, palubkami pro pero a drážku, z měkkého dřeva, šířky přes 80 do 100 mm</t>
  </si>
  <si>
    <t>800-766</t>
  </si>
  <si>
    <t>Vysoký hřeben : (2*28,2)*(0,45+0,15)</t>
  </si>
  <si>
    <t>766624052R00</t>
  </si>
  <si>
    <t>Montáž střešních oken výlez o rozměru 46/61 cm</t>
  </si>
  <si>
    <t>Vysoký hřeben : 3</t>
  </si>
  <si>
    <t>Nízký hřeben : 1</t>
  </si>
  <si>
    <t>61140600R</t>
  </si>
  <si>
    <t>okno střešní š = 460 mm; h = 610,0 mm; výlezové; křídlo a rám plast; ovládání ruční; barva černá; včetně lemování; do nezateplených prostorů</t>
  </si>
  <si>
    <t>Odkaz na mn. položky pořadí 54 : 4,00000</t>
  </si>
  <si>
    <t>611916871R</t>
  </si>
  <si>
    <t>palubka obkladová smrk; š = 96 mm; tl = 15,0 mm; jakost A/B</t>
  </si>
  <si>
    <t>Odkaz na mn. položky pořadí 53 : 53,83250</t>
  </si>
  <si>
    <t>Koeficient Ztratné 5 %: 0,05</t>
  </si>
  <si>
    <t>998766102R00</t>
  </si>
  <si>
    <t>Přesun hmot pro konstrukce truhlářské v objektech výšky do 12 m</t>
  </si>
  <si>
    <t>767311810R00</t>
  </si>
  <si>
    <t>Demontáž světlíků všech typů včetně zasklení</t>
  </si>
  <si>
    <t>800-767</t>
  </si>
  <si>
    <t>Vysoký hřeben (výlez) : 4*(0,5*0,64)</t>
  </si>
  <si>
    <t>Nízký hřeben (výlez + vikýře) : (0,5*0,64)+(3*0,35)</t>
  </si>
  <si>
    <t>767392802R00</t>
  </si>
  <si>
    <t>Demontáž krytin střech z plechů šroubovaných</t>
  </si>
  <si>
    <t>Vysoký hřeben - vikýř u velkých dílen : 3,5*1,5</t>
  </si>
  <si>
    <t>783626500R00</t>
  </si>
  <si>
    <t>Nátěry truhlářských výrobků syntetické lazurovací, 2x lakování</t>
  </si>
  <si>
    <t>800-783</t>
  </si>
  <si>
    <t>783782212R00</t>
  </si>
  <si>
    <t>Nátěry tesařských konstrukcí ochranné fungicidní+ biocidní (proti plísním, houbám a hmyzu), dvojnásobné</t>
  </si>
  <si>
    <t>protihnilobné, protiplísňové proti ohni a škůdcům</t>
  </si>
  <si>
    <t>Odkaz na mn. položky pořadí 11 : 600,31300*0,6</t>
  </si>
  <si>
    <t>Odkaz na mn. položky pořadí 12 : 600,31300*0,2</t>
  </si>
  <si>
    <t>Vysoký hřeben - doplnění krovu po vikýři - u velkých dílen (řezy cca 0,2 m2) : ((2,5+1+1)*(0,12+0,16+0,12+0,16))+0,2</t>
  </si>
  <si>
    <t>650111611R00</t>
  </si>
  <si>
    <t>Montáž svodového vodiče D do 10 mm včetně podpěr</t>
  </si>
  <si>
    <t>Odkaz na mn. položky pořadí 64 : 52,37000</t>
  </si>
  <si>
    <t>650111911R00</t>
  </si>
  <si>
    <t xml:space="preserve">Montáž jímací tyče do 3 m, na střešní hřeben </t>
  </si>
  <si>
    <t>Odkaz na mn. položky pořadí 65 : 5,00000</t>
  </si>
  <si>
    <t>650811112R00</t>
  </si>
  <si>
    <t>Demontáž vodiče svodového do D 10 mm vč. podpěr</t>
  </si>
  <si>
    <t>Vysoký hřeben : 28,2</t>
  </si>
  <si>
    <t>Nýzký hřeben : 4,3+13,37+6,5</t>
  </si>
  <si>
    <t>650811151R00</t>
  </si>
  <si>
    <t>Demontáž jímací tyče na hřebenu střechy</t>
  </si>
  <si>
    <t>Nízký hřeben : 2</t>
  </si>
  <si>
    <t>35441470R</t>
  </si>
  <si>
    <t>podpěra vedení pod tašky; provedení Fe/Zn</t>
  </si>
  <si>
    <t>Nízký hřeben - u administrativní budovy : 5</t>
  </si>
  <si>
    <t>35441485R</t>
  </si>
  <si>
    <t>podpěra vedení pod hřebenáče; provedení Fe/Zn</t>
  </si>
  <si>
    <t>45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</si>
  <si>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</si>
  <si>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</si>
  <si>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</si>
  <si>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</si>
  <si>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</si>
  <si>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</si>
  <si>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</si>
  <si>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</si>
  <si>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</si>
  <si>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</si>
  <si>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</si>
  <si>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</si>
  <si>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979082111R00</t>
  </si>
  <si>
    <t>Vnitrostaveništní doprava suti a vybouraných hmot do 10 m</t>
  </si>
  <si>
    <t>801-3</t>
  </si>
  <si>
    <t>979082121R00</t>
  </si>
  <si>
    <t>Vnitrostaveništní doprava suti a vybouraných hmot příplatek k ceně za každých dalších 5 m</t>
  </si>
  <si>
    <t>979083112R00</t>
  </si>
  <si>
    <t>Vodorovné přemístění suti přes 100 m do 1000 m</t>
  </si>
  <si>
    <t>800-6</t>
  </si>
  <si>
    <t>včetně naložení na dopravní prostředek a složení,</t>
  </si>
  <si>
    <t>979990001R00</t>
  </si>
  <si>
    <t>Poplatek za skládku stavební suti, skupina 17 09 04 z Katalogu odpadů</t>
  </si>
  <si>
    <t>005121010R</t>
  </si>
  <si>
    <t>Vybudování zařízení staveniště</t>
  </si>
  <si>
    <t>Soubor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</si>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</sst>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oWbbJvb1hqIRQJk9OubkmS6Pc33G139fSD3Pwcd3VdaPZe90cGYdlhJu7TXMpl1GqNzJamFAPvKUzJlqNCCWA==" saltValue="XFvSD5zH9puvUPLD53R1s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47</v>
      </c>
      <c r="E2" s="115" t="s">
        <v>44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">
      <c r="A4" s="111">
        <v>7642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SUMIF(F50:F62,A16,I50:I62)+SUMIF(F50:F62,"PSU",I50:I62)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SUMIF(F50:F62,A17,I50:I62)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SUMIF(F50:F62,A18,I50:I62)</f>
        <v>0</v>
      </c>
      <c r="J18" s="85"/>
    </row>
    <row r="19" spans="1:10" ht="23.25" customHeight="1" x14ac:dyDescent="0.2">
      <c r="A19" s="199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SUMIF(F50:F62,A19,I50:I62)</f>
        <v>0</v>
      </c>
      <c r="J19" s="85"/>
    </row>
    <row r="20" spans="1:10" ht="23.25" customHeight="1" x14ac:dyDescent="0.2">
      <c r="A20" s="199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SUMIF(F50:F62,A20,I50:I62)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48</v>
      </c>
      <c r="C39" s="149"/>
      <c r="D39" s="149"/>
      <c r="E39" s="149"/>
      <c r="F39" s="150">
        <f>'01 01 Pol'!AE210</f>
        <v>0</v>
      </c>
      <c r="G39" s="151">
        <f>'01 01 Pol'!AF210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5"/>
      <c r="C40" s="156" t="s">
        <v>49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44</v>
      </c>
      <c r="D41" s="156"/>
      <c r="E41" s="156"/>
      <c r="F41" s="157">
        <f>'01 01 Pol'!AE210</f>
        <v>0</v>
      </c>
      <c r="G41" s="158">
        <f>'01 01 Pol'!AF210</f>
        <v>0</v>
      </c>
      <c r="H41" s="158"/>
      <c r="I41" s="159">
        <f>F41+G41+H41</f>
        <v>0</v>
      </c>
      <c r="J41" s="160" t="str">
        <f>IF(CenaCelkemVypocet=0,"",I41/CenaCelkemVypocet*100)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'01 01 Pol'!AE210</f>
        <v>0</v>
      </c>
      <c r="G42" s="152">
        <f>'01 01 Pol'!AF210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7"/>
      <c r="B43" s="163" t="s">
        <v>50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7" spans="1:10" ht="15.75" x14ac:dyDescent="0.25">
      <c r="B47" s="179" t="s">
        <v>52</v>
      </c>
    </row>
    <row r="49" spans="1:10" ht="25.5" customHeight="1" x14ac:dyDescent="0.2">
      <c r="A49" s="181"/>
      <c r="B49" s="184" t="s">
        <v>17</v>
      </c>
      <c r="C49" s="184" t="s">
        <v>5</v>
      </c>
      <c r="D49" s="185"/>
      <c r="E49" s="185"/>
      <c r="F49" s="186" t="s">
        <v>53</v>
      </c>
      <c r="G49" s="186"/>
      <c r="H49" s="186"/>
      <c r="I49" s="186" t="s">
        <v>29</v>
      </c>
      <c r="J49" s="186" t="s">
        <v>0</v>
      </c>
    </row>
    <row r="50" spans="1:10" ht="36.75" customHeight="1" x14ac:dyDescent="0.2">
      <c r="A50" s="182"/>
      <c r="B50" s="187" t="s">
        <v>54</v>
      </c>
      <c r="C50" s="188" t="s">
        <v>55</v>
      </c>
      <c r="D50" s="189"/>
      <c r="E50" s="189"/>
      <c r="F50" s="195" t="s">
        <v>24</v>
      </c>
      <c r="G50" s="196"/>
      <c r="H50" s="196"/>
      <c r="I50" s="196">
        <f>'01 01 Pol'!G8</f>
        <v>0</v>
      </c>
      <c r="J50" s="193" t="str">
        <f>IF(I63=0,"",I50/I63*100)</f>
        <v/>
      </c>
    </row>
    <row r="51" spans="1:10" ht="36.75" customHeight="1" x14ac:dyDescent="0.2">
      <c r="A51" s="182"/>
      <c r="B51" s="187" t="s">
        <v>56</v>
      </c>
      <c r="C51" s="188" t="s">
        <v>57</v>
      </c>
      <c r="D51" s="189"/>
      <c r="E51" s="189"/>
      <c r="F51" s="195" t="s">
        <v>24</v>
      </c>
      <c r="G51" s="196"/>
      <c r="H51" s="196"/>
      <c r="I51" s="196">
        <f>'01 01 Pol'!G13</f>
        <v>0</v>
      </c>
      <c r="J51" s="193" t="str">
        <f>IF(I63=0,"",I51/I63*100)</f>
        <v/>
      </c>
    </row>
    <row r="52" spans="1:10" ht="36.75" customHeight="1" x14ac:dyDescent="0.2">
      <c r="A52" s="182"/>
      <c r="B52" s="187" t="s">
        <v>58</v>
      </c>
      <c r="C52" s="188" t="s">
        <v>59</v>
      </c>
      <c r="D52" s="189"/>
      <c r="E52" s="189"/>
      <c r="F52" s="195" t="s">
        <v>24</v>
      </c>
      <c r="G52" s="196"/>
      <c r="H52" s="196"/>
      <c r="I52" s="196">
        <f>'01 01 Pol'!G28</f>
        <v>0</v>
      </c>
      <c r="J52" s="193" t="str">
        <f>IF(I63=0,"",I52/I63*100)</f>
        <v/>
      </c>
    </row>
    <row r="53" spans="1:10" ht="36.75" customHeight="1" x14ac:dyDescent="0.2">
      <c r="A53" s="182"/>
      <c r="B53" s="187" t="s">
        <v>60</v>
      </c>
      <c r="C53" s="188" t="s">
        <v>61</v>
      </c>
      <c r="D53" s="189"/>
      <c r="E53" s="189"/>
      <c r="F53" s="195" t="s">
        <v>24</v>
      </c>
      <c r="G53" s="196"/>
      <c r="H53" s="196"/>
      <c r="I53" s="196">
        <f>'01 01 Pol'!G31</f>
        <v>0</v>
      </c>
      <c r="J53" s="193" t="str">
        <f>IF(I63=0,"",I53/I63*100)</f>
        <v/>
      </c>
    </row>
    <row r="54" spans="1:10" ht="36.75" customHeight="1" x14ac:dyDescent="0.2">
      <c r="A54" s="182"/>
      <c r="B54" s="187" t="s">
        <v>62</v>
      </c>
      <c r="C54" s="188" t="s">
        <v>63</v>
      </c>
      <c r="D54" s="189"/>
      <c r="E54" s="189"/>
      <c r="F54" s="195" t="s">
        <v>25</v>
      </c>
      <c r="G54" s="196"/>
      <c r="H54" s="196"/>
      <c r="I54" s="196">
        <f>'01 01 Pol'!G34</f>
        <v>0</v>
      </c>
      <c r="J54" s="193" t="str">
        <f>IF(I63=0,"",I54/I63*100)</f>
        <v/>
      </c>
    </row>
    <row r="55" spans="1:10" ht="36.75" customHeight="1" x14ac:dyDescent="0.2">
      <c r="A55" s="182"/>
      <c r="B55" s="187" t="s">
        <v>64</v>
      </c>
      <c r="C55" s="188" t="s">
        <v>65</v>
      </c>
      <c r="D55" s="189"/>
      <c r="E55" s="189"/>
      <c r="F55" s="195" t="s">
        <v>25</v>
      </c>
      <c r="G55" s="196"/>
      <c r="H55" s="196"/>
      <c r="I55" s="196">
        <f>'01 01 Pol'!G52</f>
        <v>0</v>
      </c>
      <c r="J55" s="193" t="str">
        <f>IF(I63=0,"",I55/I63*100)</f>
        <v/>
      </c>
    </row>
    <row r="56" spans="1:10" ht="36.75" customHeight="1" x14ac:dyDescent="0.2">
      <c r="A56" s="182"/>
      <c r="B56" s="187" t="s">
        <v>66</v>
      </c>
      <c r="C56" s="188" t="s">
        <v>67</v>
      </c>
      <c r="D56" s="189"/>
      <c r="E56" s="189"/>
      <c r="F56" s="195" t="s">
        <v>25</v>
      </c>
      <c r="G56" s="196"/>
      <c r="H56" s="196"/>
      <c r="I56" s="196">
        <f>'01 01 Pol'!G119</f>
        <v>0</v>
      </c>
      <c r="J56" s="193" t="str">
        <f>IF(I63=0,"",I56/I63*100)</f>
        <v/>
      </c>
    </row>
    <row r="57" spans="1:10" ht="36.75" customHeight="1" x14ac:dyDescent="0.2">
      <c r="A57" s="182"/>
      <c r="B57" s="187" t="s">
        <v>68</v>
      </c>
      <c r="C57" s="188" t="s">
        <v>69</v>
      </c>
      <c r="D57" s="189"/>
      <c r="E57" s="189"/>
      <c r="F57" s="195" t="s">
        <v>25</v>
      </c>
      <c r="G57" s="196"/>
      <c r="H57" s="196"/>
      <c r="I57" s="196">
        <f>'01 01 Pol'!G146</f>
        <v>0</v>
      </c>
      <c r="J57" s="193" t="str">
        <f>IF(I63=0,"",I57/I63*100)</f>
        <v/>
      </c>
    </row>
    <row r="58" spans="1:10" ht="36.75" customHeight="1" x14ac:dyDescent="0.2">
      <c r="A58" s="182"/>
      <c r="B58" s="187" t="s">
        <v>70</v>
      </c>
      <c r="C58" s="188" t="s">
        <v>71</v>
      </c>
      <c r="D58" s="189"/>
      <c r="E58" s="189"/>
      <c r="F58" s="195" t="s">
        <v>25</v>
      </c>
      <c r="G58" s="196"/>
      <c r="H58" s="196"/>
      <c r="I58" s="196">
        <f>'01 01 Pol'!G161</f>
        <v>0</v>
      </c>
      <c r="J58" s="193" t="str">
        <f>IF(I63=0,"",I58/I63*100)</f>
        <v/>
      </c>
    </row>
    <row r="59" spans="1:10" ht="36.75" customHeight="1" x14ac:dyDescent="0.2">
      <c r="A59" s="182"/>
      <c r="B59" s="187" t="s">
        <v>72</v>
      </c>
      <c r="C59" s="188" t="s">
        <v>73</v>
      </c>
      <c r="D59" s="189"/>
      <c r="E59" s="189"/>
      <c r="F59" s="195" t="s">
        <v>25</v>
      </c>
      <c r="G59" s="196"/>
      <c r="H59" s="196"/>
      <c r="I59" s="196">
        <f>'01 01 Pol'!G167</f>
        <v>0</v>
      </c>
      <c r="J59" s="193" t="str">
        <f>IF(I63=0,"",I59/I63*100)</f>
        <v/>
      </c>
    </row>
    <row r="60" spans="1:10" ht="36.75" customHeight="1" x14ac:dyDescent="0.2">
      <c r="A60" s="182"/>
      <c r="B60" s="187" t="s">
        <v>74</v>
      </c>
      <c r="C60" s="188" t="s">
        <v>75</v>
      </c>
      <c r="D60" s="189"/>
      <c r="E60" s="189"/>
      <c r="F60" s="195" t="s">
        <v>26</v>
      </c>
      <c r="G60" s="196"/>
      <c r="H60" s="196"/>
      <c r="I60" s="196">
        <f>'01 01 Pol'!G175</f>
        <v>0</v>
      </c>
      <c r="J60" s="193" t="str">
        <f>IF(I63=0,"",I60/I63*100)</f>
        <v/>
      </c>
    </row>
    <row r="61" spans="1:10" ht="36.75" customHeight="1" x14ac:dyDescent="0.2">
      <c r="A61" s="182"/>
      <c r="B61" s="187" t="s">
        <v>76</v>
      </c>
      <c r="C61" s="188" t="s">
        <v>77</v>
      </c>
      <c r="D61" s="189"/>
      <c r="E61" s="189"/>
      <c r="F61" s="195" t="s">
        <v>78</v>
      </c>
      <c r="G61" s="196"/>
      <c r="H61" s="196"/>
      <c r="I61" s="196">
        <f>'01 01 Pol'!G190</f>
        <v>0</v>
      </c>
      <c r="J61" s="193" t="str">
        <f>IF(I63=0,"",I61/I63*100)</f>
        <v/>
      </c>
    </row>
    <row r="62" spans="1:10" ht="36.75" customHeight="1" x14ac:dyDescent="0.2">
      <c r="A62" s="182"/>
      <c r="B62" s="187" t="s">
        <v>79</v>
      </c>
      <c r="C62" s="188" t="s">
        <v>27</v>
      </c>
      <c r="D62" s="189"/>
      <c r="E62" s="189"/>
      <c r="F62" s="195" t="s">
        <v>79</v>
      </c>
      <c r="G62" s="196"/>
      <c r="H62" s="196"/>
      <c r="I62" s="196">
        <f>'01 01 Pol'!G202</f>
        <v>0</v>
      </c>
      <c r="J62" s="193" t="str">
        <f>IF(I63=0,"",I62/I63*100)</f>
        <v/>
      </c>
    </row>
    <row r="63" spans="1:10" ht="25.5" customHeight="1" x14ac:dyDescent="0.2">
      <c r="A63" s="183"/>
      <c r="B63" s="190" t="s">
        <v>1</v>
      </c>
      <c r="C63" s="191"/>
      <c r="D63" s="192"/>
      <c r="E63" s="192"/>
      <c r="F63" s="197"/>
      <c r="G63" s="198"/>
      <c r="H63" s="198"/>
      <c r="I63" s="198">
        <f>SUM(I50:I62)</f>
        <v>0</v>
      </c>
      <c r="J63" s="194">
        <f>SUM(J50:J62)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sheetProtection algorithmName="SHA-512" hashValue="rltn3dCMhUWBtOycReVXsEhI+Z85TarH5eQ1I0424vSAewssrhZKKH+pcY1SkM077QvG5qquO3GABrmRuT1jUw==" saltValue="fvMi0JQx7ZSR4FHgVyac6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rYw2PEeQqqfWBd8juThu9r42fvFXeyaLFWv/JCHauFQ+aqRdZeanRLSbcEBSOUpbE+qAUSBCen3w7z1ILui/zQ==" saltValue="03BZOWMf8iq+FCq+ye716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876A2-5CDA-4A0A-9BA6-2FDE950EB6A9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81</v>
      </c>
      <c r="B1" s="200"/>
      <c r="C1" s="200"/>
      <c r="D1" s="200"/>
      <c r="E1" s="200"/>
      <c r="F1" s="200"/>
      <c r="G1" s="200"/>
      <c r="AG1" t="s">
        <v>82</v>
      </c>
    </row>
    <row r="2" spans="1:60" ht="24.95" customHeight="1" x14ac:dyDescent="0.2">
      <c r="A2" s="201" t="s">
        <v>7</v>
      </c>
      <c r="B2" s="49" t="s">
        <v>47</v>
      </c>
      <c r="C2" s="204" t="s">
        <v>44</v>
      </c>
      <c r="D2" s="202"/>
      <c r="E2" s="202"/>
      <c r="F2" s="202"/>
      <c r="G2" s="203"/>
      <c r="AG2" t="s">
        <v>83</v>
      </c>
    </row>
    <row r="3" spans="1:60" ht="24.95" customHeight="1" x14ac:dyDescent="0.2">
      <c r="A3" s="201" t="s">
        <v>8</v>
      </c>
      <c r="B3" s="49" t="s">
        <v>43</v>
      </c>
      <c r="C3" s="204" t="s">
        <v>44</v>
      </c>
      <c r="D3" s="202"/>
      <c r="E3" s="202"/>
      <c r="F3" s="202"/>
      <c r="G3" s="203"/>
      <c r="AC3" s="180" t="s">
        <v>83</v>
      </c>
      <c r="AG3" t="s">
        <v>84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85</v>
      </c>
    </row>
    <row r="5" spans="1:60" x14ac:dyDescent="0.2">
      <c r="D5" s="10"/>
    </row>
    <row r="6" spans="1:60" ht="38.25" x14ac:dyDescent="0.2">
      <c r="A6" s="211" t="s">
        <v>86</v>
      </c>
      <c r="B6" s="213" t="s">
        <v>87</v>
      </c>
      <c r="C6" s="213" t="s">
        <v>88</v>
      </c>
      <c r="D6" s="212" t="s">
        <v>89</v>
      </c>
      <c r="E6" s="211" t="s">
        <v>90</v>
      </c>
      <c r="F6" s="210" t="s">
        <v>91</v>
      </c>
      <c r="G6" s="211" t="s">
        <v>29</v>
      </c>
      <c r="H6" s="214" t="s">
        <v>30</v>
      </c>
      <c r="I6" s="214" t="s">
        <v>92</v>
      </c>
      <c r="J6" s="214" t="s">
        <v>31</v>
      </c>
      <c r="K6" s="214" t="s">
        <v>93</v>
      </c>
      <c r="L6" s="214" t="s">
        <v>94</v>
      </c>
      <c r="M6" s="214" t="s">
        <v>95</v>
      </c>
      <c r="N6" s="214" t="s">
        <v>96</v>
      </c>
      <c r="O6" s="214" t="s">
        <v>97</v>
      </c>
      <c r="P6" s="214" t="s">
        <v>98</v>
      </c>
      <c r="Q6" s="214" t="s">
        <v>99</v>
      </c>
      <c r="R6" s="214" t="s">
        <v>100</v>
      </c>
      <c r="S6" s="214" t="s">
        <v>101</v>
      </c>
      <c r="T6" s="214" t="s">
        <v>102</v>
      </c>
      <c r="U6" s="214" t="s">
        <v>103</v>
      </c>
      <c r="V6" s="214" t="s">
        <v>104</v>
      </c>
      <c r="W6" s="214" t="s">
        <v>105</v>
      </c>
      <c r="X6" s="214" t="s">
        <v>106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30" t="s">
        <v>107</v>
      </c>
      <c r="B8" s="231" t="s">
        <v>54</v>
      </c>
      <c r="C8" s="255" t="s">
        <v>55</v>
      </c>
      <c r="D8" s="232"/>
      <c r="E8" s="233"/>
      <c r="F8" s="234"/>
      <c r="G8" s="234">
        <f>SUMIF(AG9:AG12,"&lt;&gt;NOR",G9:G12)</f>
        <v>0</v>
      </c>
      <c r="H8" s="234"/>
      <c r="I8" s="234">
        <f>SUM(I9:I12)</f>
        <v>0</v>
      </c>
      <c r="J8" s="234"/>
      <c r="K8" s="234">
        <f>SUM(K9:K12)</f>
        <v>0</v>
      </c>
      <c r="L8" s="234"/>
      <c r="M8" s="234">
        <f>SUM(M9:M12)</f>
        <v>0</v>
      </c>
      <c r="N8" s="234"/>
      <c r="O8" s="234">
        <f>SUM(O9:O12)</f>
        <v>0.6</v>
      </c>
      <c r="P8" s="234"/>
      <c r="Q8" s="234">
        <f>SUM(Q9:Q12)</f>
        <v>0</v>
      </c>
      <c r="R8" s="234"/>
      <c r="S8" s="234"/>
      <c r="T8" s="235"/>
      <c r="U8" s="229"/>
      <c r="V8" s="229">
        <f>SUM(V9:V12)</f>
        <v>55.64</v>
      </c>
      <c r="W8" s="229"/>
      <c r="X8" s="229"/>
      <c r="AG8" t="s">
        <v>108</v>
      </c>
    </row>
    <row r="9" spans="1:60" ht="22.5" outlineLevel="1" x14ac:dyDescent="0.2">
      <c r="A9" s="236">
        <v>1</v>
      </c>
      <c r="B9" s="237" t="s">
        <v>109</v>
      </c>
      <c r="C9" s="256" t="s">
        <v>110</v>
      </c>
      <c r="D9" s="238" t="s">
        <v>111</v>
      </c>
      <c r="E9" s="239">
        <v>44.31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1.3599999999999999E-2</v>
      </c>
      <c r="O9" s="241">
        <f>ROUND(E9*N9,2)</f>
        <v>0.6</v>
      </c>
      <c r="P9" s="241">
        <v>0</v>
      </c>
      <c r="Q9" s="241">
        <f>ROUND(E9*P9,2)</f>
        <v>0</v>
      </c>
      <c r="R9" s="241" t="s">
        <v>112</v>
      </c>
      <c r="S9" s="241" t="s">
        <v>113</v>
      </c>
      <c r="T9" s="242" t="s">
        <v>113</v>
      </c>
      <c r="U9" s="224">
        <v>1.2558</v>
      </c>
      <c r="V9" s="224">
        <f>ROUND(E9*U9,2)</f>
        <v>55.64</v>
      </c>
      <c r="W9" s="224"/>
      <c r="X9" s="224" t="s">
        <v>114</v>
      </c>
      <c r="Y9" s="215"/>
      <c r="Z9" s="215"/>
      <c r="AA9" s="215"/>
      <c r="AB9" s="215"/>
      <c r="AC9" s="215"/>
      <c r="AD9" s="215"/>
      <c r="AE9" s="215"/>
      <c r="AF9" s="215"/>
      <c r="AG9" s="215" t="s">
        <v>115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1" x14ac:dyDescent="0.2">
      <c r="A10" s="222"/>
      <c r="B10" s="223"/>
      <c r="C10" s="257" t="s">
        <v>116</v>
      </c>
      <c r="D10" s="244"/>
      <c r="E10" s="244"/>
      <c r="F10" s="244"/>
      <c r="G10" s="24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117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43" t="str">
        <f>C10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22"/>
      <c r="B11" s="223"/>
      <c r="C11" s="258" t="s">
        <v>118</v>
      </c>
      <c r="D11" s="245"/>
      <c r="E11" s="245"/>
      <c r="F11" s="245"/>
      <c r="G11" s="245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117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9" t="s">
        <v>119</v>
      </c>
      <c r="D12" s="225"/>
      <c r="E12" s="226">
        <v>44.31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120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">
      <c r="A13" s="230" t="s">
        <v>107</v>
      </c>
      <c r="B13" s="231" t="s">
        <v>56</v>
      </c>
      <c r="C13" s="255" t="s">
        <v>57</v>
      </c>
      <c r="D13" s="232"/>
      <c r="E13" s="233"/>
      <c r="F13" s="234"/>
      <c r="G13" s="234">
        <f>SUMIF(AG14:AG27,"&lt;&gt;NOR",G14:G27)</f>
        <v>0</v>
      </c>
      <c r="H13" s="234"/>
      <c r="I13" s="234">
        <f>SUM(I14:I27)</f>
        <v>0</v>
      </c>
      <c r="J13" s="234"/>
      <c r="K13" s="234">
        <f>SUM(K14:K27)</f>
        <v>0</v>
      </c>
      <c r="L13" s="234"/>
      <c r="M13" s="234">
        <f>SUM(M14:M27)</f>
        <v>0</v>
      </c>
      <c r="N13" s="234"/>
      <c r="O13" s="234">
        <f>SUM(O14:O27)</f>
        <v>0.04</v>
      </c>
      <c r="P13" s="234"/>
      <c r="Q13" s="234">
        <f>SUM(Q14:Q27)</f>
        <v>0</v>
      </c>
      <c r="R13" s="234"/>
      <c r="S13" s="234"/>
      <c r="T13" s="235"/>
      <c r="U13" s="229"/>
      <c r="V13" s="229">
        <f>SUM(V14:V27)</f>
        <v>11.129999999999999</v>
      </c>
      <c r="W13" s="229"/>
      <c r="X13" s="229"/>
      <c r="AG13" t="s">
        <v>108</v>
      </c>
    </row>
    <row r="14" spans="1:60" ht="22.5" outlineLevel="1" x14ac:dyDescent="0.2">
      <c r="A14" s="236">
        <v>2</v>
      </c>
      <c r="B14" s="237" t="s">
        <v>121</v>
      </c>
      <c r="C14" s="256" t="s">
        <v>122</v>
      </c>
      <c r="D14" s="238" t="s">
        <v>111</v>
      </c>
      <c r="E14" s="239">
        <v>44.31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1" t="s">
        <v>123</v>
      </c>
      <c r="S14" s="241" t="s">
        <v>113</v>
      </c>
      <c r="T14" s="242" t="s">
        <v>113</v>
      </c>
      <c r="U14" s="224">
        <v>0.11700000000000001</v>
      </c>
      <c r="V14" s="224">
        <f>ROUND(E14*U14,2)</f>
        <v>5.18</v>
      </c>
      <c r="W14" s="224"/>
      <c r="X14" s="224" t="s">
        <v>114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115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22"/>
      <c r="B15" s="223"/>
      <c r="C15" s="257" t="s">
        <v>124</v>
      </c>
      <c r="D15" s="244"/>
      <c r="E15" s="244"/>
      <c r="F15" s="244"/>
      <c r="G15" s="24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117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59" t="s">
        <v>125</v>
      </c>
      <c r="D16" s="225"/>
      <c r="E16" s="226">
        <v>44.31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120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33.75" outlineLevel="1" x14ac:dyDescent="0.2">
      <c r="A17" s="236">
        <v>3</v>
      </c>
      <c r="B17" s="237" t="s">
        <v>126</v>
      </c>
      <c r="C17" s="256" t="s">
        <v>127</v>
      </c>
      <c r="D17" s="238" t="s">
        <v>111</v>
      </c>
      <c r="E17" s="239">
        <v>44.31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41">
        <v>9.7000000000000005E-4</v>
      </c>
      <c r="O17" s="241">
        <f>ROUND(E17*N17,2)</f>
        <v>0.04</v>
      </c>
      <c r="P17" s="241">
        <v>0</v>
      </c>
      <c r="Q17" s="241">
        <f>ROUND(E17*P17,2)</f>
        <v>0</v>
      </c>
      <c r="R17" s="241" t="s">
        <v>123</v>
      </c>
      <c r="S17" s="241" t="s">
        <v>113</v>
      </c>
      <c r="T17" s="242" t="s">
        <v>113</v>
      </c>
      <c r="U17" s="224">
        <v>6.0000000000000001E-3</v>
      </c>
      <c r="V17" s="224">
        <f>ROUND(E17*U17,2)</f>
        <v>0.27</v>
      </c>
      <c r="W17" s="224"/>
      <c r="X17" s="224" t="s">
        <v>114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115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22"/>
      <c r="B18" s="223"/>
      <c r="C18" s="257" t="s">
        <v>124</v>
      </c>
      <c r="D18" s="244"/>
      <c r="E18" s="244"/>
      <c r="F18" s="244"/>
      <c r="G18" s="24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117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59" t="s">
        <v>128</v>
      </c>
      <c r="D19" s="225"/>
      <c r="E19" s="226">
        <v>44.31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120</v>
      </c>
      <c r="AH19" s="215">
        <v>5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6">
        <v>4</v>
      </c>
      <c r="B20" s="237" t="s">
        <v>129</v>
      </c>
      <c r="C20" s="256" t="s">
        <v>130</v>
      </c>
      <c r="D20" s="238" t="s">
        <v>111</v>
      </c>
      <c r="E20" s="239">
        <v>44.31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1" t="s">
        <v>123</v>
      </c>
      <c r="S20" s="241" t="s">
        <v>113</v>
      </c>
      <c r="T20" s="242" t="s">
        <v>113</v>
      </c>
      <c r="U20" s="224">
        <v>0.08</v>
      </c>
      <c r="V20" s="224">
        <f>ROUND(E20*U20,2)</f>
        <v>3.54</v>
      </c>
      <c r="W20" s="224"/>
      <c r="X20" s="224" t="s">
        <v>114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115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59" t="s">
        <v>128</v>
      </c>
      <c r="D21" s="225"/>
      <c r="E21" s="226">
        <v>44.31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120</v>
      </c>
      <c r="AH21" s="215">
        <v>5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36">
        <v>5</v>
      </c>
      <c r="B22" s="237" t="s">
        <v>131</v>
      </c>
      <c r="C22" s="256" t="s">
        <v>132</v>
      </c>
      <c r="D22" s="238" t="s">
        <v>111</v>
      </c>
      <c r="E22" s="239">
        <v>44.31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1" t="s">
        <v>123</v>
      </c>
      <c r="S22" s="241" t="s">
        <v>113</v>
      </c>
      <c r="T22" s="242" t="s">
        <v>113</v>
      </c>
      <c r="U22" s="224">
        <v>3.0300000000000001E-2</v>
      </c>
      <c r="V22" s="224">
        <f>ROUND(E22*U22,2)</f>
        <v>1.34</v>
      </c>
      <c r="W22" s="224"/>
      <c r="X22" s="224" t="s">
        <v>114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115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22"/>
      <c r="B23" s="223"/>
      <c r="C23" s="259" t="s">
        <v>128</v>
      </c>
      <c r="D23" s="225"/>
      <c r="E23" s="226">
        <v>44.31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120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33.75" outlineLevel="1" x14ac:dyDescent="0.2">
      <c r="A24" s="236">
        <v>6</v>
      </c>
      <c r="B24" s="237" t="s">
        <v>133</v>
      </c>
      <c r="C24" s="256" t="s">
        <v>134</v>
      </c>
      <c r="D24" s="238" t="s">
        <v>111</v>
      </c>
      <c r="E24" s="239">
        <v>44.31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5.0000000000000002E-5</v>
      </c>
      <c r="O24" s="241">
        <f>ROUND(E24*N24,2)</f>
        <v>0</v>
      </c>
      <c r="P24" s="241">
        <v>0</v>
      </c>
      <c r="Q24" s="241">
        <f>ROUND(E24*P24,2)</f>
        <v>0</v>
      </c>
      <c r="R24" s="241" t="s">
        <v>123</v>
      </c>
      <c r="S24" s="241" t="s">
        <v>113</v>
      </c>
      <c r="T24" s="242" t="s">
        <v>113</v>
      </c>
      <c r="U24" s="224">
        <v>0</v>
      </c>
      <c r="V24" s="224">
        <f>ROUND(E24*U24,2)</f>
        <v>0</v>
      </c>
      <c r="W24" s="224"/>
      <c r="X24" s="224" t="s">
        <v>114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115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22"/>
      <c r="B25" s="223"/>
      <c r="C25" s="259" t="s">
        <v>128</v>
      </c>
      <c r="D25" s="225"/>
      <c r="E25" s="226">
        <v>44.31</v>
      </c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15"/>
      <c r="Z25" s="215"/>
      <c r="AA25" s="215"/>
      <c r="AB25" s="215"/>
      <c r="AC25" s="215"/>
      <c r="AD25" s="215"/>
      <c r="AE25" s="215"/>
      <c r="AF25" s="215"/>
      <c r="AG25" s="215" t="s">
        <v>120</v>
      </c>
      <c r="AH25" s="215">
        <v>5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6">
        <v>7</v>
      </c>
      <c r="B26" s="237" t="s">
        <v>135</v>
      </c>
      <c r="C26" s="256" t="s">
        <v>136</v>
      </c>
      <c r="D26" s="238" t="s">
        <v>111</v>
      </c>
      <c r="E26" s="239">
        <v>44.31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 t="s">
        <v>123</v>
      </c>
      <c r="S26" s="241" t="s">
        <v>113</v>
      </c>
      <c r="T26" s="242" t="s">
        <v>113</v>
      </c>
      <c r="U26" s="224">
        <v>1.7999999999999999E-2</v>
      </c>
      <c r="V26" s="224">
        <f>ROUND(E26*U26,2)</f>
        <v>0.8</v>
      </c>
      <c r="W26" s="224"/>
      <c r="X26" s="224" t="s">
        <v>114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115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59" t="s">
        <v>128</v>
      </c>
      <c r="D27" s="225"/>
      <c r="E27" s="226">
        <v>44.31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120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30" t="s">
        <v>107</v>
      </c>
      <c r="B28" s="231" t="s">
        <v>58</v>
      </c>
      <c r="C28" s="255" t="s">
        <v>59</v>
      </c>
      <c r="D28" s="232"/>
      <c r="E28" s="233"/>
      <c r="F28" s="234"/>
      <c r="G28" s="234">
        <f>SUMIF(AG29:AG30,"&lt;&gt;NOR",G29:G30)</f>
        <v>0</v>
      </c>
      <c r="H28" s="234"/>
      <c r="I28" s="234">
        <f>SUM(I29:I30)</f>
        <v>0</v>
      </c>
      <c r="J28" s="234"/>
      <c r="K28" s="234">
        <f>SUM(K29:K30)</f>
        <v>0</v>
      </c>
      <c r="L28" s="234"/>
      <c r="M28" s="234">
        <f>SUM(M29:M30)</f>
        <v>0</v>
      </c>
      <c r="N28" s="234"/>
      <c r="O28" s="234">
        <f>SUM(O29:O30)</f>
        <v>0</v>
      </c>
      <c r="P28" s="234"/>
      <c r="Q28" s="234">
        <f>SUM(Q29:Q30)</f>
        <v>0</v>
      </c>
      <c r="R28" s="234"/>
      <c r="S28" s="234"/>
      <c r="T28" s="235"/>
      <c r="U28" s="229"/>
      <c r="V28" s="229">
        <f>SUM(V29:V30)</f>
        <v>8</v>
      </c>
      <c r="W28" s="229"/>
      <c r="X28" s="229"/>
      <c r="AG28" t="s">
        <v>108</v>
      </c>
    </row>
    <row r="29" spans="1:60" outlineLevel="1" x14ac:dyDescent="0.2">
      <c r="A29" s="236">
        <v>8</v>
      </c>
      <c r="B29" s="237" t="s">
        <v>137</v>
      </c>
      <c r="C29" s="256" t="s">
        <v>138</v>
      </c>
      <c r="D29" s="238" t="s">
        <v>139</v>
      </c>
      <c r="E29" s="239">
        <v>8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1" t="s">
        <v>140</v>
      </c>
      <c r="S29" s="241" t="s">
        <v>113</v>
      </c>
      <c r="T29" s="242" t="s">
        <v>113</v>
      </c>
      <c r="U29" s="224">
        <v>1</v>
      </c>
      <c r="V29" s="224">
        <f>ROUND(E29*U29,2)</f>
        <v>8</v>
      </c>
      <c r="W29" s="224"/>
      <c r="X29" s="224" t="s">
        <v>141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142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59" t="s">
        <v>143</v>
      </c>
      <c r="D30" s="225"/>
      <c r="E30" s="226">
        <v>8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120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30" t="s">
        <v>107</v>
      </c>
      <c r="B31" s="231" t="s">
        <v>60</v>
      </c>
      <c r="C31" s="255" t="s">
        <v>61</v>
      </c>
      <c r="D31" s="232"/>
      <c r="E31" s="233"/>
      <c r="F31" s="234"/>
      <c r="G31" s="234">
        <f>SUMIF(AG32:AG33,"&lt;&gt;NOR",G32:G33)</f>
        <v>0</v>
      </c>
      <c r="H31" s="234"/>
      <c r="I31" s="234">
        <f>SUM(I32:I33)</f>
        <v>0</v>
      </c>
      <c r="J31" s="234"/>
      <c r="K31" s="234">
        <f>SUM(K32:K33)</f>
        <v>0</v>
      </c>
      <c r="L31" s="234"/>
      <c r="M31" s="234">
        <f>SUM(M32:M33)</f>
        <v>0</v>
      </c>
      <c r="N31" s="234"/>
      <c r="O31" s="234">
        <f>SUM(O32:O33)</f>
        <v>0</v>
      </c>
      <c r="P31" s="234"/>
      <c r="Q31" s="234">
        <f>SUM(Q32:Q33)</f>
        <v>0</v>
      </c>
      <c r="R31" s="234"/>
      <c r="S31" s="234"/>
      <c r="T31" s="235"/>
      <c r="U31" s="229"/>
      <c r="V31" s="229">
        <f>SUM(V32:V33)</f>
        <v>1.23</v>
      </c>
      <c r="W31" s="229"/>
      <c r="X31" s="229"/>
      <c r="AG31" t="s">
        <v>108</v>
      </c>
    </row>
    <row r="32" spans="1:60" ht="33.75" outlineLevel="1" x14ac:dyDescent="0.2">
      <c r="A32" s="236">
        <v>9</v>
      </c>
      <c r="B32" s="237" t="s">
        <v>144</v>
      </c>
      <c r="C32" s="256" t="s">
        <v>145</v>
      </c>
      <c r="D32" s="238" t="s">
        <v>146</v>
      </c>
      <c r="E32" s="239">
        <v>0.64781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1" t="s">
        <v>147</v>
      </c>
      <c r="S32" s="241" t="s">
        <v>113</v>
      </c>
      <c r="T32" s="242" t="s">
        <v>113</v>
      </c>
      <c r="U32" s="224">
        <v>1.8919999999999999</v>
      </c>
      <c r="V32" s="224">
        <f>ROUND(E32*U32,2)</f>
        <v>1.23</v>
      </c>
      <c r="W32" s="224"/>
      <c r="X32" s="224" t="s">
        <v>148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149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57" t="s">
        <v>150</v>
      </c>
      <c r="D33" s="244"/>
      <c r="E33" s="244"/>
      <c r="F33" s="244"/>
      <c r="G33" s="24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117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x14ac:dyDescent="0.2">
      <c r="A34" s="230" t="s">
        <v>107</v>
      </c>
      <c r="B34" s="231" t="s">
        <v>62</v>
      </c>
      <c r="C34" s="255" t="s">
        <v>63</v>
      </c>
      <c r="D34" s="232"/>
      <c r="E34" s="233"/>
      <c r="F34" s="234"/>
      <c r="G34" s="234">
        <f>SUMIF(AG35:AG51,"&lt;&gt;NOR",G35:G51)</f>
        <v>0</v>
      </c>
      <c r="H34" s="234"/>
      <c r="I34" s="234">
        <f>SUM(I35:I51)</f>
        <v>0</v>
      </c>
      <c r="J34" s="234"/>
      <c r="K34" s="234">
        <f>SUM(K35:K51)</f>
        <v>0</v>
      </c>
      <c r="L34" s="234"/>
      <c r="M34" s="234">
        <f>SUM(M35:M51)</f>
        <v>0</v>
      </c>
      <c r="N34" s="234"/>
      <c r="O34" s="234">
        <f>SUM(O35:O51)</f>
        <v>3.3699999999999997</v>
      </c>
      <c r="P34" s="234"/>
      <c r="Q34" s="234">
        <f>SUM(Q35:Q51)</f>
        <v>5.38</v>
      </c>
      <c r="R34" s="234"/>
      <c r="S34" s="234"/>
      <c r="T34" s="235"/>
      <c r="U34" s="229"/>
      <c r="V34" s="229">
        <f>SUM(V35:V51)</f>
        <v>197.98000000000002</v>
      </c>
      <c r="W34" s="229"/>
      <c r="X34" s="229"/>
      <c r="AG34" t="s">
        <v>108</v>
      </c>
    </row>
    <row r="35" spans="1:60" ht="33.75" outlineLevel="1" x14ac:dyDescent="0.2">
      <c r="A35" s="236">
        <v>10</v>
      </c>
      <c r="B35" s="237" t="s">
        <v>151</v>
      </c>
      <c r="C35" s="256" t="s">
        <v>152</v>
      </c>
      <c r="D35" s="238" t="s">
        <v>153</v>
      </c>
      <c r="E35" s="239">
        <v>4.5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41">
        <v>1.4670000000000001E-2</v>
      </c>
      <c r="O35" s="241">
        <f>ROUND(E35*N35,2)</f>
        <v>7.0000000000000007E-2</v>
      </c>
      <c r="P35" s="241">
        <v>0</v>
      </c>
      <c r="Q35" s="241">
        <f>ROUND(E35*P35,2)</f>
        <v>0</v>
      </c>
      <c r="R35" s="241" t="s">
        <v>154</v>
      </c>
      <c r="S35" s="241" t="s">
        <v>113</v>
      </c>
      <c r="T35" s="242" t="s">
        <v>113</v>
      </c>
      <c r="U35" s="224">
        <v>0.41599999999999998</v>
      </c>
      <c r="V35" s="224">
        <f>ROUND(E35*U35,2)</f>
        <v>1.87</v>
      </c>
      <c r="W35" s="224"/>
      <c r="X35" s="224" t="s">
        <v>114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115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22"/>
      <c r="B36" s="223"/>
      <c r="C36" s="259" t="s">
        <v>155</v>
      </c>
      <c r="D36" s="225"/>
      <c r="E36" s="226">
        <v>4.5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15"/>
      <c r="Z36" s="215"/>
      <c r="AA36" s="215"/>
      <c r="AB36" s="215"/>
      <c r="AC36" s="215"/>
      <c r="AD36" s="215"/>
      <c r="AE36" s="215"/>
      <c r="AF36" s="215"/>
      <c r="AG36" s="215" t="s">
        <v>120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36">
        <v>11</v>
      </c>
      <c r="B37" s="237" t="s">
        <v>156</v>
      </c>
      <c r="C37" s="256" t="s">
        <v>157</v>
      </c>
      <c r="D37" s="238" t="s">
        <v>111</v>
      </c>
      <c r="E37" s="239">
        <v>600.31299999999999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41">
        <v>4.0299999999999997E-3</v>
      </c>
      <c r="O37" s="241">
        <f>ROUND(E37*N37,2)</f>
        <v>2.42</v>
      </c>
      <c r="P37" s="241">
        <v>0</v>
      </c>
      <c r="Q37" s="241">
        <f>ROUND(E37*P37,2)</f>
        <v>0</v>
      </c>
      <c r="R37" s="241" t="s">
        <v>154</v>
      </c>
      <c r="S37" s="241" t="s">
        <v>113</v>
      </c>
      <c r="T37" s="242" t="s">
        <v>113</v>
      </c>
      <c r="U37" s="224">
        <v>0.156</v>
      </c>
      <c r="V37" s="224">
        <f>ROUND(E37*U37,2)</f>
        <v>93.65</v>
      </c>
      <c r="W37" s="224"/>
      <c r="X37" s="224" t="s">
        <v>114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115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22"/>
      <c r="B38" s="223"/>
      <c r="C38" s="259" t="s">
        <v>158</v>
      </c>
      <c r="D38" s="225"/>
      <c r="E38" s="226">
        <v>600.31299999999999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5"/>
      <c r="Z38" s="215"/>
      <c r="AA38" s="215"/>
      <c r="AB38" s="215"/>
      <c r="AC38" s="215"/>
      <c r="AD38" s="215"/>
      <c r="AE38" s="215"/>
      <c r="AF38" s="215"/>
      <c r="AG38" s="215" t="s">
        <v>120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6">
        <v>12</v>
      </c>
      <c r="B39" s="237" t="s">
        <v>159</v>
      </c>
      <c r="C39" s="256" t="s">
        <v>160</v>
      </c>
      <c r="D39" s="238" t="s">
        <v>111</v>
      </c>
      <c r="E39" s="239">
        <v>600.31299999999999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41">
        <v>1.47E-3</v>
      </c>
      <c r="O39" s="241">
        <f>ROUND(E39*N39,2)</f>
        <v>0.88</v>
      </c>
      <c r="P39" s="241">
        <v>0</v>
      </c>
      <c r="Q39" s="241">
        <f>ROUND(E39*P39,2)</f>
        <v>0</v>
      </c>
      <c r="R39" s="241" t="s">
        <v>154</v>
      </c>
      <c r="S39" s="241" t="s">
        <v>113</v>
      </c>
      <c r="T39" s="242" t="s">
        <v>113</v>
      </c>
      <c r="U39" s="224">
        <v>0.08</v>
      </c>
      <c r="V39" s="224">
        <f>ROUND(E39*U39,2)</f>
        <v>48.03</v>
      </c>
      <c r="W39" s="224"/>
      <c r="X39" s="224" t="s">
        <v>114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115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59" t="s">
        <v>161</v>
      </c>
      <c r="D40" s="225"/>
      <c r="E40" s="226">
        <v>600.31299999999999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120</v>
      </c>
      <c r="AH40" s="215">
        <v>5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2.5" outlineLevel="1" x14ac:dyDescent="0.2">
      <c r="A41" s="236">
        <v>13</v>
      </c>
      <c r="B41" s="237" t="s">
        <v>162</v>
      </c>
      <c r="C41" s="256" t="s">
        <v>163</v>
      </c>
      <c r="D41" s="238" t="s">
        <v>111</v>
      </c>
      <c r="E41" s="239">
        <v>596.65</v>
      </c>
      <c r="F41" s="240"/>
      <c r="G41" s="241">
        <f>ROUND(E41*F41,2)</f>
        <v>0</v>
      </c>
      <c r="H41" s="240"/>
      <c r="I41" s="241">
        <f>ROUND(E41*H41,2)</f>
        <v>0</v>
      </c>
      <c r="J41" s="240"/>
      <c r="K41" s="241">
        <f>ROUND(E41*J41,2)</f>
        <v>0</v>
      </c>
      <c r="L41" s="241">
        <v>21</v>
      </c>
      <c r="M41" s="241">
        <f>G41*(1+L41/100)</f>
        <v>0</v>
      </c>
      <c r="N41" s="241">
        <v>0</v>
      </c>
      <c r="O41" s="241">
        <f>ROUND(E41*N41,2)</f>
        <v>0</v>
      </c>
      <c r="P41" s="241">
        <v>7.0000000000000001E-3</v>
      </c>
      <c r="Q41" s="241">
        <f>ROUND(E41*P41,2)</f>
        <v>4.18</v>
      </c>
      <c r="R41" s="241" t="s">
        <v>154</v>
      </c>
      <c r="S41" s="241" t="s">
        <v>113</v>
      </c>
      <c r="T41" s="242" t="s">
        <v>113</v>
      </c>
      <c r="U41" s="224">
        <v>0.06</v>
      </c>
      <c r="V41" s="224">
        <f>ROUND(E41*U41,2)</f>
        <v>35.799999999999997</v>
      </c>
      <c r="W41" s="224"/>
      <c r="X41" s="224" t="s">
        <v>114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115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22"/>
      <c r="B42" s="223"/>
      <c r="C42" s="259" t="s">
        <v>164</v>
      </c>
      <c r="D42" s="225"/>
      <c r="E42" s="226">
        <v>367.65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5"/>
      <c r="Z42" s="215"/>
      <c r="AA42" s="215"/>
      <c r="AB42" s="215"/>
      <c r="AC42" s="215"/>
      <c r="AD42" s="215"/>
      <c r="AE42" s="215"/>
      <c r="AF42" s="215"/>
      <c r="AG42" s="215" t="s">
        <v>120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22"/>
      <c r="B43" s="223"/>
      <c r="C43" s="259" t="s">
        <v>165</v>
      </c>
      <c r="D43" s="225"/>
      <c r="E43" s="226">
        <v>229</v>
      </c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15"/>
      <c r="Z43" s="215"/>
      <c r="AA43" s="215"/>
      <c r="AB43" s="215"/>
      <c r="AC43" s="215"/>
      <c r="AD43" s="215"/>
      <c r="AE43" s="215"/>
      <c r="AF43" s="215"/>
      <c r="AG43" s="215" t="s">
        <v>120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33.75" outlineLevel="1" x14ac:dyDescent="0.2">
      <c r="A44" s="236">
        <v>14</v>
      </c>
      <c r="B44" s="237" t="s">
        <v>166</v>
      </c>
      <c r="C44" s="256" t="s">
        <v>167</v>
      </c>
      <c r="D44" s="238" t="s">
        <v>111</v>
      </c>
      <c r="E44" s="239">
        <v>52.932499999999997</v>
      </c>
      <c r="F44" s="240"/>
      <c r="G44" s="241">
        <f>ROUND(E44*F44,2)</f>
        <v>0</v>
      </c>
      <c r="H44" s="240"/>
      <c r="I44" s="241">
        <f>ROUND(E44*H44,2)</f>
        <v>0</v>
      </c>
      <c r="J44" s="240"/>
      <c r="K44" s="241">
        <f>ROUND(E44*J44,2)</f>
        <v>0</v>
      </c>
      <c r="L44" s="241">
        <v>21</v>
      </c>
      <c r="M44" s="241">
        <f>G44*(1+L44/100)</f>
        <v>0</v>
      </c>
      <c r="N44" s="241">
        <v>0</v>
      </c>
      <c r="O44" s="241">
        <f>ROUND(E44*N44,2)</f>
        <v>0</v>
      </c>
      <c r="P44" s="241">
        <v>1.7000000000000001E-2</v>
      </c>
      <c r="Q44" s="241">
        <f>ROUND(E44*P44,2)</f>
        <v>0.9</v>
      </c>
      <c r="R44" s="241" t="s">
        <v>154</v>
      </c>
      <c r="S44" s="241" t="s">
        <v>113</v>
      </c>
      <c r="T44" s="242" t="s">
        <v>113</v>
      </c>
      <c r="U44" s="224">
        <v>0.14599999999999999</v>
      </c>
      <c r="V44" s="224">
        <f>ROUND(E44*U44,2)</f>
        <v>7.73</v>
      </c>
      <c r="W44" s="224"/>
      <c r="X44" s="224" t="s">
        <v>114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115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9" t="s">
        <v>168</v>
      </c>
      <c r="D45" s="225"/>
      <c r="E45" s="226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120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59" t="s">
        <v>169</v>
      </c>
      <c r="D46" s="225"/>
      <c r="E46" s="226">
        <v>32.94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120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22"/>
      <c r="B47" s="223"/>
      <c r="C47" s="259" t="s">
        <v>170</v>
      </c>
      <c r="D47" s="225"/>
      <c r="E47" s="226">
        <v>19.9925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120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36">
        <v>15</v>
      </c>
      <c r="B48" s="237" t="s">
        <v>171</v>
      </c>
      <c r="C48" s="256" t="s">
        <v>172</v>
      </c>
      <c r="D48" s="238" t="s">
        <v>173</v>
      </c>
      <c r="E48" s="239">
        <v>1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41">
        <v>0</v>
      </c>
      <c r="O48" s="241">
        <f>ROUND(E48*N48,2)</f>
        <v>0</v>
      </c>
      <c r="P48" s="241">
        <v>0.3</v>
      </c>
      <c r="Q48" s="241">
        <f>ROUND(E48*P48,2)</f>
        <v>0.3</v>
      </c>
      <c r="R48" s="241"/>
      <c r="S48" s="241" t="s">
        <v>174</v>
      </c>
      <c r="T48" s="242" t="s">
        <v>175</v>
      </c>
      <c r="U48" s="224">
        <v>5</v>
      </c>
      <c r="V48" s="224">
        <f>ROUND(E48*U48,2)</f>
        <v>5</v>
      </c>
      <c r="W48" s="224"/>
      <c r="X48" s="224" t="s">
        <v>114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115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22"/>
      <c r="B49" s="223"/>
      <c r="C49" s="259" t="s">
        <v>176</v>
      </c>
      <c r="D49" s="225"/>
      <c r="E49" s="226">
        <v>1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5"/>
      <c r="Z49" s="215"/>
      <c r="AA49" s="215"/>
      <c r="AB49" s="215"/>
      <c r="AC49" s="215"/>
      <c r="AD49" s="215"/>
      <c r="AE49" s="215"/>
      <c r="AF49" s="215"/>
      <c r="AG49" s="215" t="s">
        <v>120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36">
        <v>16</v>
      </c>
      <c r="B50" s="237" t="s">
        <v>177</v>
      </c>
      <c r="C50" s="256" t="s">
        <v>178</v>
      </c>
      <c r="D50" s="238" t="s">
        <v>146</v>
      </c>
      <c r="E50" s="239">
        <v>3.36774</v>
      </c>
      <c r="F50" s="240"/>
      <c r="G50" s="241">
        <f>ROUND(E50*F50,2)</f>
        <v>0</v>
      </c>
      <c r="H50" s="240"/>
      <c r="I50" s="241">
        <f>ROUND(E50*H50,2)</f>
        <v>0</v>
      </c>
      <c r="J50" s="240"/>
      <c r="K50" s="241">
        <f>ROUND(E50*J50,2)</f>
        <v>0</v>
      </c>
      <c r="L50" s="241">
        <v>21</v>
      </c>
      <c r="M50" s="241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 t="s">
        <v>154</v>
      </c>
      <c r="S50" s="241" t="s">
        <v>113</v>
      </c>
      <c r="T50" s="242" t="s">
        <v>113</v>
      </c>
      <c r="U50" s="224">
        <v>1.7509999999999999</v>
      </c>
      <c r="V50" s="224">
        <f>ROUND(E50*U50,2)</f>
        <v>5.9</v>
      </c>
      <c r="W50" s="224"/>
      <c r="X50" s="224" t="s">
        <v>148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149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22"/>
      <c r="B51" s="223"/>
      <c r="C51" s="257" t="s">
        <v>179</v>
      </c>
      <c r="D51" s="244"/>
      <c r="E51" s="244"/>
      <c r="F51" s="244"/>
      <c r="G51" s="24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5"/>
      <c r="Z51" s="215"/>
      <c r="AA51" s="215"/>
      <c r="AB51" s="215"/>
      <c r="AC51" s="215"/>
      <c r="AD51" s="215"/>
      <c r="AE51" s="215"/>
      <c r="AF51" s="215"/>
      <c r="AG51" s="215" t="s">
        <v>117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x14ac:dyDescent="0.2">
      <c r="A52" s="230" t="s">
        <v>107</v>
      </c>
      <c r="B52" s="231" t="s">
        <v>64</v>
      </c>
      <c r="C52" s="255" t="s">
        <v>65</v>
      </c>
      <c r="D52" s="232"/>
      <c r="E52" s="233"/>
      <c r="F52" s="234"/>
      <c r="G52" s="234">
        <f>SUMIF(AG53:AG118,"&lt;&gt;NOR",G53:G118)</f>
        <v>0</v>
      </c>
      <c r="H52" s="234"/>
      <c r="I52" s="234">
        <f>SUM(I53:I118)</f>
        <v>0</v>
      </c>
      <c r="J52" s="234"/>
      <c r="K52" s="234">
        <f>SUM(K53:K118)</f>
        <v>0</v>
      </c>
      <c r="L52" s="234"/>
      <c r="M52" s="234">
        <f>SUM(M53:M118)</f>
        <v>0</v>
      </c>
      <c r="N52" s="234"/>
      <c r="O52" s="234">
        <f>SUM(O53:O118)</f>
        <v>0.67999999999999994</v>
      </c>
      <c r="P52" s="234"/>
      <c r="Q52" s="234">
        <f>SUM(Q53:Q118)</f>
        <v>0.65000000000000013</v>
      </c>
      <c r="R52" s="234"/>
      <c r="S52" s="234"/>
      <c r="T52" s="235"/>
      <c r="U52" s="229"/>
      <c r="V52" s="229">
        <f>SUM(V53:V118)</f>
        <v>157.93999999999997</v>
      </c>
      <c r="W52" s="229"/>
      <c r="X52" s="229"/>
      <c r="AG52" t="s">
        <v>108</v>
      </c>
    </row>
    <row r="53" spans="1:60" ht="22.5" outlineLevel="1" x14ac:dyDescent="0.2">
      <c r="A53" s="236">
        <v>17</v>
      </c>
      <c r="B53" s="237" t="s">
        <v>180</v>
      </c>
      <c r="C53" s="256" t="s">
        <v>181</v>
      </c>
      <c r="D53" s="238" t="s">
        <v>153</v>
      </c>
      <c r="E53" s="239">
        <v>40.75</v>
      </c>
      <c r="F53" s="240"/>
      <c r="G53" s="241">
        <f>ROUND(E53*F53,2)</f>
        <v>0</v>
      </c>
      <c r="H53" s="240"/>
      <c r="I53" s="241">
        <f>ROUND(E53*H53,2)</f>
        <v>0</v>
      </c>
      <c r="J53" s="240"/>
      <c r="K53" s="241">
        <f>ROUND(E53*J53,2)</f>
        <v>0</v>
      </c>
      <c r="L53" s="241">
        <v>21</v>
      </c>
      <c r="M53" s="241">
        <f>G53*(1+L53/100)</f>
        <v>0</v>
      </c>
      <c r="N53" s="241">
        <v>2.31E-3</v>
      </c>
      <c r="O53" s="241">
        <f>ROUND(E53*N53,2)</f>
        <v>0.09</v>
      </c>
      <c r="P53" s="241">
        <v>0</v>
      </c>
      <c r="Q53" s="241">
        <f>ROUND(E53*P53,2)</f>
        <v>0</v>
      </c>
      <c r="R53" s="241" t="s">
        <v>182</v>
      </c>
      <c r="S53" s="241" t="s">
        <v>113</v>
      </c>
      <c r="T53" s="242" t="s">
        <v>113</v>
      </c>
      <c r="U53" s="224">
        <v>0.26795000000000002</v>
      </c>
      <c r="V53" s="224">
        <f>ROUND(E53*U53,2)</f>
        <v>10.92</v>
      </c>
      <c r="W53" s="224"/>
      <c r="X53" s="224" t="s">
        <v>114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115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59" t="s">
        <v>183</v>
      </c>
      <c r="D54" s="225"/>
      <c r="E54" s="226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120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22"/>
      <c r="B55" s="223"/>
      <c r="C55" s="259" t="s">
        <v>184</v>
      </c>
      <c r="D55" s="225"/>
      <c r="E55" s="226">
        <v>1.48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120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59" t="s">
        <v>185</v>
      </c>
      <c r="D56" s="225"/>
      <c r="E56" s="226">
        <v>6.6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120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22"/>
      <c r="B57" s="223"/>
      <c r="C57" s="259" t="s">
        <v>186</v>
      </c>
      <c r="D57" s="225"/>
      <c r="E57" s="226">
        <v>13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120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22"/>
      <c r="B58" s="223"/>
      <c r="C58" s="259" t="s">
        <v>187</v>
      </c>
      <c r="D58" s="225"/>
      <c r="E58" s="226">
        <v>6.67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5"/>
      <c r="Z58" s="215"/>
      <c r="AA58" s="215"/>
      <c r="AB58" s="215"/>
      <c r="AC58" s="215"/>
      <c r="AD58" s="215"/>
      <c r="AE58" s="215"/>
      <c r="AF58" s="215"/>
      <c r="AG58" s="215" t="s">
        <v>120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9" t="s">
        <v>188</v>
      </c>
      <c r="D59" s="225"/>
      <c r="E59" s="226">
        <v>13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120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33.75" outlineLevel="1" x14ac:dyDescent="0.2">
      <c r="A60" s="236">
        <v>18</v>
      </c>
      <c r="B60" s="237" t="s">
        <v>189</v>
      </c>
      <c r="C60" s="256" t="s">
        <v>190</v>
      </c>
      <c r="D60" s="238" t="s">
        <v>153</v>
      </c>
      <c r="E60" s="239">
        <v>93.06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3.0799999999999998E-3</v>
      </c>
      <c r="O60" s="241">
        <f>ROUND(E60*N60,2)</f>
        <v>0.28999999999999998</v>
      </c>
      <c r="P60" s="241">
        <v>0</v>
      </c>
      <c r="Q60" s="241">
        <f>ROUND(E60*P60,2)</f>
        <v>0</v>
      </c>
      <c r="R60" s="241" t="s">
        <v>182</v>
      </c>
      <c r="S60" s="241" t="s">
        <v>113</v>
      </c>
      <c r="T60" s="242" t="s">
        <v>113</v>
      </c>
      <c r="U60" s="224">
        <v>0.57499999999999996</v>
      </c>
      <c r="V60" s="224">
        <f>ROUND(E60*U60,2)</f>
        <v>53.51</v>
      </c>
      <c r="W60" s="224"/>
      <c r="X60" s="224" t="s">
        <v>114</v>
      </c>
      <c r="Y60" s="215"/>
      <c r="Z60" s="215"/>
      <c r="AA60" s="215"/>
      <c r="AB60" s="215"/>
      <c r="AC60" s="215"/>
      <c r="AD60" s="215"/>
      <c r="AE60" s="215"/>
      <c r="AF60" s="215"/>
      <c r="AG60" s="215" t="s">
        <v>115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22"/>
      <c r="B61" s="223"/>
      <c r="C61" s="259" t="s">
        <v>191</v>
      </c>
      <c r="D61" s="225"/>
      <c r="E61" s="226">
        <v>93.06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5"/>
      <c r="Z61" s="215"/>
      <c r="AA61" s="215"/>
      <c r="AB61" s="215"/>
      <c r="AC61" s="215"/>
      <c r="AD61" s="215"/>
      <c r="AE61" s="215"/>
      <c r="AF61" s="215"/>
      <c r="AG61" s="215" t="s">
        <v>120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36">
        <v>19</v>
      </c>
      <c r="B62" s="237" t="s">
        <v>192</v>
      </c>
      <c r="C62" s="256" t="s">
        <v>193</v>
      </c>
      <c r="D62" s="238" t="s">
        <v>173</v>
      </c>
      <c r="E62" s="239">
        <v>7</v>
      </c>
      <c r="F62" s="240"/>
      <c r="G62" s="241">
        <f>ROUND(E62*F62,2)</f>
        <v>0</v>
      </c>
      <c r="H62" s="240"/>
      <c r="I62" s="241">
        <f>ROUND(E62*H62,2)</f>
        <v>0</v>
      </c>
      <c r="J62" s="240"/>
      <c r="K62" s="241">
        <f>ROUND(E62*J62,2)</f>
        <v>0</v>
      </c>
      <c r="L62" s="241">
        <v>21</v>
      </c>
      <c r="M62" s="241">
        <f>G62*(1+L62/100)</f>
        <v>0</v>
      </c>
      <c r="N62" s="241">
        <v>1.65E-3</v>
      </c>
      <c r="O62" s="241">
        <f>ROUND(E62*N62,2)</f>
        <v>0.01</v>
      </c>
      <c r="P62" s="241">
        <v>0</v>
      </c>
      <c r="Q62" s="241">
        <f>ROUND(E62*P62,2)</f>
        <v>0</v>
      </c>
      <c r="R62" s="241" t="s">
        <v>182</v>
      </c>
      <c r="S62" s="241" t="s">
        <v>113</v>
      </c>
      <c r="T62" s="242" t="s">
        <v>113</v>
      </c>
      <c r="U62" s="224">
        <v>1.0649</v>
      </c>
      <c r="V62" s="224">
        <f>ROUND(E62*U62,2)</f>
        <v>7.45</v>
      </c>
      <c r="W62" s="224"/>
      <c r="X62" s="224" t="s">
        <v>114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115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22"/>
      <c r="B63" s="223"/>
      <c r="C63" s="259" t="s">
        <v>194</v>
      </c>
      <c r="D63" s="225"/>
      <c r="E63" s="226">
        <v>4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15"/>
      <c r="Z63" s="215"/>
      <c r="AA63" s="215"/>
      <c r="AB63" s="215"/>
      <c r="AC63" s="215"/>
      <c r="AD63" s="215"/>
      <c r="AE63" s="215"/>
      <c r="AF63" s="215"/>
      <c r="AG63" s="215" t="s">
        <v>120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22"/>
      <c r="B64" s="223"/>
      <c r="C64" s="259" t="s">
        <v>195</v>
      </c>
      <c r="D64" s="225"/>
      <c r="E64" s="226">
        <v>3</v>
      </c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15"/>
      <c r="Z64" s="215"/>
      <c r="AA64" s="215"/>
      <c r="AB64" s="215"/>
      <c r="AC64" s="215"/>
      <c r="AD64" s="215"/>
      <c r="AE64" s="215"/>
      <c r="AF64" s="215"/>
      <c r="AG64" s="215" t="s">
        <v>120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36">
        <v>20</v>
      </c>
      <c r="B65" s="237" t="s">
        <v>196</v>
      </c>
      <c r="C65" s="256" t="s">
        <v>197</v>
      </c>
      <c r="D65" s="238" t="s">
        <v>173</v>
      </c>
      <c r="E65" s="239">
        <v>94</v>
      </c>
      <c r="F65" s="240"/>
      <c r="G65" s="241">
        <f>ROUND(E65*F65,2)</f>
        <v>0</v>
      </c>
      <c r="H65" s="240"/>
      <c r="I65" s="241">
        <f>ROUND(E65*H65,2)</f>
        <v>0</v>
      </c>
      <c r="J65" s="240"/>
      <c r="K65" s="241">
        <f>ROUND(E65*J65,2)</f>
        <v>0</v>
      </c>
      <c r="L65" s="241">
        <v>21</v>
      </c>
      <c r="M65" s="241">
        <f>G65*(1+L65/100)</f>
        <v>0</v>
      </c>
      <c r="N65" s="241">
        <v>5.0000000000000002E-5</v>
      </c>
      <c r="O65" s="241">
        <f>ROUND(E65*N65,2)</f>
        <v>0</v>
      </c>
      <c r="P65" s="241">
        <v>0</v>
      </c>
      <c r="Q65" s="241">
        <f>ROUND(E65*P65,2)</f>
        <v>0</v>
      </c>
      <c r="R65" s="241" t="s">
        <v>182</v>
      </c>
      <c r="S65" s="241" t="s">
        <v>113</v>
      </c>
      <c r="T65" s="242" t="s">
        <v>113</v>
      </c>
      <c r="U65" s="224">
        <v>0.115</v>
      </c>
      <c r="V65" s="224">
        <f>ROUND(E65*U65,2)</f>
        <v>10.81</v>
      </c>
      <c r="W65" s="224"/>
      <c r="X65" s="224" t="s">
        <v>114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115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59" t="s">
        <v>56</v>
      </c>
      <c r="D66" s="225"/>
      <c r="E66" s="226">
        <v>94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120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36">
        <v>21</v>
      </c>
      <c r="B67" s="237" t="s">
        <v>198</v>
      </c>
      <c r="C67" s="256" t="s">
        <v>199</v>
      </c>
      <c r="D67" s="238" t="s">
        <v>173</v>
      </c>
      <c r="E67" s="239">
        <v>8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41">
        <v>2.0000000000000002E-5</v>
      </c>
      <c r="O67" s="241">
        <f>ROUND(E67*N67,2)</f>
        <v>0</v>
      </c>
      <c r="P67" s="241">
        <v>0</v>
      </c>
      <c r="Q67" s="241">
        <f>ROUND(E67*P67,2)</f>
        <v>0</v>
      </c>
      <c r="R67" s="241" t="s">
        <v>182</v>
      </c>
      <c r="S67" s="241" t="s">
        <v>113</v>
      </c>
      <c r="T67" s="242" t="s">
        <v>113</v>
      </c>
      <c r="U67" s="224">
        <v>0.09</v>
      </c>
      <c r="V67" s="224">
        <f>ROUND(E67*U67,2)</f>
        <v>0.72</v>
      </c>
      <c r="W67" s="224"/>
      <c r="X67" s="224" t="s">
        <v>114</v>
      </c>
      <c r="Y67" s="215"/>
      <c r="Z67" s="215"/>
      <c r="AA67" s="215"/>
      <c r="AB67" s="215"/>
      <c r="AC67" s="215"/>
      <c r="AD67" s="215"/>
      <c r="AE67" s="215"/>
      <c r="AF67" s="215"/>
      <c r="AG67" s="215" t="s">
        <v>115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59" t="s">
        <v>194</v>
      </c>
      <c r="D68" s="225"/>
      <c r="E68" s="226">
        <v>4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120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59" t="s">
        <v>200</v>
      </c>
      <c r="D69" s="225"/>
      <c r="E69" s="226">
        <v>4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120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6">
        <v>22</v>
      </c>
      <c r="B70" s="237" t="s">
        <v>201</v>
      </c>
      <c r="C70" s="256" t="s">
        <v>202</v>
      </c>
      <c r="D70" s="238" t="s">
        <v>153</v>
      </c>
      <c r="E70" s="239">
        <v>7.3</v>
      </c>
      <c r="F70" s="240"/>
      <c r="G70" s="241">
        <f>ROUND(E70*F70,2)</f>
        <v>0</v>
      </c>
      <c r="H70" s="240"/>
      <c r="I70" s="241">
        <f>ROUND(E70*H70,2)</f>
        <v>0</v>
      </c>
      <c r="J70" s="240"/>
      <c r="K70" s="241">
        <f>ROUND(E70*J70,2)</f>
        <v>0</v>
      </c>
      <c r="L70" s="241">
        <v>21</v>
      </c>
      <c r="M70" s="241">
        <f>G70*(1+L70/100)</f>
        <v>0</v>
      </c>
      <c r="N70" s="241">
        <v>3.2299999999999998E-3</v>
      </c>
      <c r="O70" s="241">
        <f>ROUND(E70*N70,2)</f>
        <v>0.02</v>
      </c>
      <c r="P70" s="241">
        <v>0</v>
      </c>
      <c r="Q70" s="241">
        <f>ROUND(E70*P70,2)</f>
        <v>0</v>
      </c>
      <c r="R70" s="241" t="s">
        <v>182</v>
      </c>
      <c r="S70" s="241" t="s">
        <v>113</v>
      </c>
      <c r="T70" s="242" t="s">
        <v>113</v>
      </c>
      <c r="U70" s="224">
        <v>0.30245</v>
      </c>
      <c r="V70" s="224">
        <f>ROUND(E70*U70,2)</f>
        <v>2.21</v>
      </c>
      <c r="W70" s="224"/>
      <c r="X70" s="224" t="s">
        <v>114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115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22"/>
      <c r="B71" s="223"/>
      <c r="C71" s="259" t="s">
        <v>203</v>
      </c>
      <c r="D71" s="225"/>
      <c r="E71" s="226">
        <v>7.3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120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45" outlineLevel="1" x14ac:dyDescent="0.2">
      <c r="A72" s="236">
        <v>23</v>
      </c>
      <c r="B72" s="237" t="s">
        <v>204</v>
      </c>
      <c r="C72" s="256" t="s">
        <v>205</v>
      </c>
      <c r="D72" s="238" t="s">
        <v>153</v>
      </c>
      <c r="E72" s="239">
        <v>29.8</v>
      </c>
      <c r="F72" s="240"/>
      <c r="G72" s="241">
        <f>ROUND(E72*F72,2)</f>
        <v>0</v>
      </c>
      <c r="H72" s="240"/>
      <c r="I72" s="241">
        <f>ROUND(E72*H72,2)</f>
        <v>0</v>
      </c>
      <c r="J72" s="240"/>
      <c r="K72" s="241">
        <f>ROUND(E72*J72,2)</f>
        <v>0</v>
      </c>
      <c r="L72" s="241">
        <v>21</v>
      </c>
      <c r="M72" s="241">
        <f>G72*(1+L72/100)</f>
        <v>0</v>
      </c>
      <c r="N72" s="241">
        <v>2.63E-3</v>
      </c>
      <c r="O72" s="241">
        <f>ROUND(E72*N72,2)</f>
        <v>0.08</v>
      </c>
      <c r="P72" s="241">
        <v>0</v>
      </c>
      <c r="Q72" s="241">
        <f>ROUND(E72*P72,2)</f>
        <v>0</v>
      </c>
      <c r="R72" s="241" t="s">
        <v>182</v>
      </c>
      <c r="S72" s="241" t="s">
        <v>113</v>
      </c>
      <c r="T72" s="242" t="s">
        <v>113</v>
      </c>
      <c r="U72" s="224">
        <v>0.54305000000000003</v>
      </c>
      <c r="V72" s="224">
        <f>ROUND(E72*U72,2)</f>
        <v>16.18</v>
      </c>
      <c r="W72" s="224"/>
      <c r="X72" s="224" t="s">
        <v>114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115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22"/>
      <c r="B73" s="223"/>
      <c r="C73" s="259" t="s">
        <v>206</v>
      </c>
      <c r="D73" s="225"/>
      <c r="E73" s="226">
        <v>18.399999999999999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120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22"/>
      <c r="B74" s="223"/>
      <c r="C74" s="259" t="s">
        <v>207</v>
      </c>
      <c r="D74" s="225"/>
      <c r="E74" s="226">
        <v>11.4</v>
      </c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15"/>
      <c r="Z74" s="215"/>
      <c r="AA74" s="215"/>
      <c r="AB74" s="215"/>
      <c r="AC74" s="215"/>
      <c r="AD74" s="215"/>
      <c r="AE74" s="215"/>
      <c r="AF74" s="215"/>
      <c r="AG74" s="215" t="s">
        <v>120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2.5" outlineLevel="1" x14ac:dyDescent="0.2">
      <c r="A75" s="236">
        <v>24</v>
      </c>
      <c r="B75" s="237" t="s">
        <v>208</v>
      </c>
      <c r="C75" s="256" t="s">
        <v>209</v>
      </c>
      <c r="D75" s="238" t="s">
        <v>173</v>
      </c>
      <c r="E75" s="239">
        <v>21</v>
      </c>
      <c r="F75" s="240"/>
      <c r="G75" s="241">
        <f>ROUND(E75*F75,2)</f>
        <v>0</v>
      </c>
      <c r="H75" s="240"/>
      <c r="I75" s="241">
        <f>ROUND(E75*H75,2)</f>
        <v>0</v>
      </c>
      <c r="J75" s="240"/>
      <c r="K75" s="241">
        <f>ROUND(E75*J75,2)</f>
        <v>0</v>
      </c>
      <c r="L75" s="241">
        <v>21</v>
      </c>
      <c r="M75" s="241">
        <f>G75*(1+L75/100)</f>
        <v>0</v>
      </c>
      <c r="N75" s="241">
        <v>5.2999999999999998E-4</v>
      </c>
      <c r="O75" s="241">
        <f>ROUND(E75*N75,2)</f>
        <v>0.01</v>
      </c>
      <c r="P75" s="241">
        <v>0</v>
      </c>
      <c r="Q75" s="241">
        <f>ROUND(E75*P75,2)</f>
        <v>0</v>
      </c>
      <c r="R75" s="241" t="s">
        <v>182</v>
      </c>
      <c r="S75" s="241" t="s">
        <v>113</v>
      </c>
      <c r="T75" s="242" t="s">
        <v>113</v>
      </c>
      <c r="U75" s="224">
        <v>0.15</v>
      </c>
      <c r="V75" s="224">
        <f>ROUND(E75*U75,2)</f>
        <v>3.15</v>
      </c>
      <c r="W75" s="224"/>
      <c r="X75" s="224" t="s">
        <v>114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115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22"/>
      <c r="B76" s="223"/>
      <c r="C76" s="259" t="s">
        <v>210</v>
      </c>
      <c r="D76" s="225"/>
      <c r="E76" s="226">
        <v>21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120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2.5" outlineLevel="1" x14ac:dyDescent="0.2">
      <c r="A77" s="236">
        <v>25</v>
      </c>
      <c r="B77" s="237" t="s">
        <v>211</v>
      </c>
      <c r="C77" s="256" t="s">
        <v>212</v>
      </c>
      <c r="D77" s="238" t="s">
        <v>153</v>
      </c>
      <c r="E77" s="239">
        <v>93.06</v>
      </c>
      <c r="F77" s="240"/>
      <c r="G77" s="241">
        <f>ROUND(E77*F77,2)</f>
        <v>0</v>
      </c>
      <c r="H77" s="240"/>
      <c r="I77" s="241">
        <f>ROUND(E77*H77,2)</f>
        <v>0</v>
      </c>
      <c r="J77" s="240"/>
      <c r="K77" s="241">
        <f>ROUND(E77*J77,2)</f>
        <v>0</v>
      </c>
      <c r="L77" s="241">
        <v>21</v>
      </c>
      <c r="M77" s="241">
        <f>G77*(1+L77/100)</f>
        <v>0</v>
      </c>
      <c r="N77" s="241">
        <v>1.1900000000000001E-3</v>
      </c>
      <c r="O77" s="241">
        <f>ROUND(E77*N77,2)</f>
        <v>0.11</v>
      </c>
      <c r="P77" s="241">
        <v>0</v>
      </c>
      <c r="Q77" s="241">
        <f>ROUND(E77*P77,2)</f>
        <v>0</v>
      </c>
      <c r="R77" s="241" t="s">
        <v>182</v>
      </c>
      <c r="S77" s="241" t="s">
        <v>113</v>
      </c>
      <c r="T77" s="242" t="s">
        <v>113</v>
      </c>
      <c r="U77" s="224">
        <v>0.28000000000000003</v>
      </c>
      <c r="V77" s="224">
        <f>ROUND(E77*U77,2)</f>
        <v>26.06</v>
      </c>
      <c r="W77" s="224"/>
      <c r="X77" s="224" t="s">
        <v>114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115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57" t="s">
        <v>213</v>
      </c>
      <c r="D78" s="244"/>
      <c r="E78" s="244"/>
      <c r="F78" s="244"/>
      <c r="G78" s="24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117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59" t="s">
        <v>191</v>
      </c>
      <c r="D79" s="225"/>
      <c r="E79" s="226">
        <v>93.06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120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6">
        <v>26</v>
      </c>
      <c r="B80" s="237" t="s">
        <v>214</v>
      </c>
      <c r="C80" s="256" t="s">
        <v>215</v>
      </c>
      <c r="D80" s="238" t="s">
        <v>153</v>
      </c>
      <c r="E80" s="239">
        <v>11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41">
        <v>0</v>
      </c>
      <c r="O80" s="241">
        <f>ROUND(E80*N80,2)</f>
        <v>0</v>
      </c>
      <c r="P80" s="241">
        <v>3.2599999999999999E-3</v>
      </c>
      <c r="Q80" s="241">
        <f>ROUND(E80*P80,2)</f>
        <v>0.04</v>
      </c>
      <c r="R80" s="241" t="s">
        <v>182</v>
      </c>
      <c r="S80" s="241" t="s">
        <v>113</v>
      </c>
      <c r="T80" s="242" t="s">
        <v>113</v>
      </c>
      <c r="U80" s="224">
        <v>5.7500000000000002E-2</v>
      </c>
      <c r="V80" s="224">
        <f>ROUND(E80*U80,2)</f>
        <v>0.63</v>
      </c>
      <c r="W80" s="224"/>
      <c r="X80" s="224" t="s">
        <v>114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115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59" t="s">
        <v>216</v>
      </c>
      <c r="D81" s="225"/>
      <c r="E81" s="226">
        <v>11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120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36">
        <v>27</v>
      </c>
      <c r="B82" s="237" t="s">
        <v>217</v>
      </c>
      <c r="C82" s="256" t="s">
        <v>218</v>
      </c>
      <c r="D82" s="238" t="s">
        <v>153</v>
      </c>
      <c r="E82" s="239">
        <v>33.950000000000003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41">
        <v>0</v>
      </c>
      <c r="O82" s="241">
        <f>ROUND(E82*N82,2)</f>
        <v>0</v>
      </c>
      <c r="P82" s="241">
        <v>2.0500000000000002E-3</v>
      </c>
      <c r="Q82" s="241">
        <f>ROUND(E82*P82,2)</f>
        <v>7.0000000000000007E-2</v>
      </c>
      <c r="R82" s="241" t="s">
        <v>182</v>
      </c>
      <c r="S82" s="241" t="s">
        <v>113</v>
      </c>
      <c r="T82" s="242" t="s">
        <v>113</v>
      </c>
      <c r="U82" s="224">
        <v>5.2900000000000003E-2</v>
      </c>
      <c r="V82" s="224">
        <f>ROUND(E82*U82,2)</f>
        <v>1.8</v>
      </c>
      <c r="W82" s="224"/>
      <c r="X82" s="224" t="s">
        <v>114</v>
      </c>
      <c r="Y82" s="215"/>
      <c r="Z82" s="215"/>
      <c r="AA82" s="215"/>
      <c r="AB82" s="215"/>
      <c r="AC82" s="215"/>
      <c r="AD82" s="215"/>
      <c r="AE82" s="215"/>
      <c r="AF82" s="215"/>
      <c r="AG82" s="215" t="s">
        <v>115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22"/>
      <c r="B83" s="223"/>
      <c r="C83" s="259" t="s">
        <v>219</v>
      </c>
      <c r="D83" s="225"/>
      <c r="E83" s="226">
        <v>7.95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5"/>
      <c r="Z83" s="215"/>
      <c r="AA83" s="215"/>
      <c r="AB83" s="215"/>
      <c r="AC83" s="215"/>
      <c r="AD83" s="215"/>
      <c r="AE83" s="215"/>
      <c r="AF83" s="215"/>
      <c r="AG83" s="215" t="s">
        <v>120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22"/>
      <c r="B84" s="223"/>
      <c r="C84" s="259" t="s">
        <v>220</v>
      </c>
      <c r="D84" s="225"/>
      <c r="E84" s="226">
        <v>13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120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22"/>
      <c r="B85" s="223"/>
      <c r="C85" s="259" t="s">
        <v>221</v>
      </c>
      <c r="D85" s="225"/>
      <c r="E85" s="226">
        <v>13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120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36">
        <v>28</v>
      </c>
      <c r="B86" s="237" t="s">
        <v>222</v>
      </c>
      <c r="C86" s="256" t="s">
        <v>223</v>
      </c>
      <c r="D86" s="238" t="s">
        <v>111</v>
      </c>
      <c r="E86" s="239">
        <v>2.64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41">
        <v>0</v>
      </c>
      <c r="O86" s="241">
        <f>ROUND(E86*N86,2)</f>
        <v>0</v>
      </c>
      <c r="P86" s="241">
        <v>7.2100000000000003E-3</v>
      </c>
      <c r="Q86" s="241">
        <f>ROUND(E86*P86,2)</f>
        <v>0.02</v>
      </c>
      <c r="R86" s="241" t="s">
        <v>182</v>
      </c>
      <c r="S86" s="241" t="s">
        <v>113</v>
      </c>
      <c r="T86" s="242" t="s">
        <v>113</v>
      </c>
      <c r="U86" s="224">
        <v>0.34384999999999999</v>
      </c>
      <c r="V86" s="224">
        <f>ROUND(E86*U86,2)</f>
        <v>0.91</v>
      </c>
      <c r="W86" s="224"/>
      <c r="X86" s="224" t="s">
        <v>114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115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22"/>
      <c r="B87" s="223"/>
      <c r="C87" s="259" t="s">
        <v>224</v>
      </c>
      <c r="D87" s="225"/>
      <c r="E87" s="226">
        <v>2.64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120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22.5" outlineLevel="1" x14ac:dyDescent="0.2">
      <c r="A88" s="236">
        <v>29</v>
      </c>
      <c r="B88" s="237" t="s">
        <v>225</v>
      </c>
      <c r="C88" s="256" t="s">
        <v>226</v>
      </c>
      <c r="D88" s="238" t="s">
        <v>111</v>
      </c>
      <c r="E88" s="239">
        <v>0.72</v>
      </c>
      <c r="F88" s="240"/>
      <c r="G88" s="241">
        <f>ROUND(E88*F88,2)</f>
        <v>0</v>
      </c>
      <c r="H88" s="240"/>
      <c r="I88" s="241">
        <f>ROUND(E88*H88,2)</f>
        <v>0</v>
      </c>
      <c r="J88" s="240"/>
      <c r="K88" s="241">
        <f>ROUND(E88*J88,2)</f>
        <v>0</v>
      </c>
      <c r="L88" s="241">
        <v>21</v>
      </c>
      <c r="M88" s="241">
        <f>G88*(1+L88/100)</f>
        <v>0</v>
      </c>
      <c r="N88" s="241">
        <v>0</v>
      </c>
      <c r="O88" s="241">
        <f>ROUND(E88*N88,2)</f>
        <v>0</v>
      </c>
      <c r="P88" s="241">
        <v>7.2100000000000003E-3</v>
      </c>
      <c r="Q88" s="241">
        <f>ROUND(E88*P88,2)</f>
        <v>0.01</v>
      </c>
      <c r="R88" s="241" t="s">
        <v>182</v>
      </c>
      <c r="S88" s="241" t="s">
        <v>113</v>
      </c>
      <c r="T88" s="242" t="s">
        <v>113</v>
      </c>
      <c r="U88" s="224">
        <v>0.14605000000000001</v>
      </c>
      <c r="V88" s="224">
        <f>ROUND(E88*U88,2)</f>
        <v>0.11</v>
      </c>
      <c r="W88" s="224"/>
      <c r="X88" s="224" t="s">
        <v>114</v>
      </c>
      <c r="Y88" s="215"/>
      <c r="Z88" s="215"/>
      <c r="AA88" s="215"/>
      <c r="AB88" s="215"/>
      <c r="AC88" s="215"/>
      <c r="AD88" s="215"/>
      <c r="AE88" s="215"/>
      <c r="AF88" s="215"/>
      <c r="AG88" s="215" t="s">
        <v>115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22"/>
      <c r="B89" s="223"/>
      <c r="C89" s="259" t="s">
        <v>227</v>
      </c>
      <c r="D89" s="225"/>
      <c r="E89" s="226">
        <v>0.72</v>
      </c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15"/>
      <c r="Z89" s="215"/>
      <c r="AA89" s="215"/>
      <c r="AB89" s="215"/>
      <c r="AC89" s="215"/>
      <c r="AD89" s="215"/>
      <c r="AE89" s="215"/>
      <c r="AF89" s="215"/>
      <c r="AG89" s="215" t="s">
        <v>120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36">
        <v>30</v>
      </c>
      <c r="B90" s="237" t="s">
        <v>228</v>
      </c>
      <c r="C90" s="256" t="s">
        <v>229</v>
      </c>
      <c r="D90" s="238" t="s">
        <v>173</v>
      </c>
      <c r="E90" s="239">
        <v>94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21</v>
      </c>
      <c r="M90" s="241">
        <f>G90*(1+L90/100)</f>
        <v>0</v>
      </c>
      <c r="N90" s="241">
        <v>0</v>
      </c>
      <c r="O90" s="241">
        <f>ROUND(E90*N90,2)</f>
        <v>0</v>
      </c>
      <c r="P90" s="241">
        <v>6.8999999999999997E-4</v>
      </c>
      <c r="Q90" s="241">
        <f>ROUND(E90*P90,2)</f>
        <v>0.06</v>
      </c>
      <c r="R90" s="241" t="s">
        <v>182</v>
      </c>
      <c r="S90" s="241" t="s">
        <v>113</v>
      </c>
      <c r="T90" s="242" t="s">
        <v>113</v>
      </c>
      <c r="U90" s="224">
        <v>6.5549999999999997E-2</v>
      </c>
      <c r="V90" s="224">
        <f>ROUND(E90*U90,2)</f>
        <v>6.16</v>
      </c>
      <c r="W90" s="224"/>
      <c r="X90" s="224" t="s">
        <v>114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115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22"/>
      <c r="B91" s="223"/>
      <c r="C91" s="259" t="s">
        <v>230</v>
      </c>
      <c r="D91" s="225"/>
      <c r="E91" s="226">
        <v>94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15"/>
      <c r="Z91" s="215"/>
      <c r="AA91" s="215"/>
      <c r="AB91" s="215"/>
      <c r="AC91" s="215"/>
      <c r="AD91" s="215"/>
      <c r="AE91" s="215"/>
      <c r="AF91" s="215"/>
      <c r="AG91" s="215" t="s">
        <v>120</v>
      </c>
      <c r="AH91" s="215">
        <v>5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36">
        <v>31</v>
      </c>
      <c r="B92" s="237" t="s">
        <v>231</v>
      </c>
      <c r="C92" s="256" t="s">
        <v>232</v>
      </c>
      <c r="D92" s="238" t="s">
        <v>153</v>
      </c>
      <c r="E92" s="239">
        <v>93.06</v>
      </c>
      <c r="F92" s="240"/>
      <c r="G92" s="241">
        <f>ROUND(E92*F92,2)</f>
        <v>0</v>
      </c>
      <c r="H92" s="240"/>
      <c r="I92" s="241">
        <f>ROUND(E92*H92,2)</f>
        <v>0</v>
      </c>
      <c r="J92" s="240"/>
      <c r="K92" s="241">
        <f>ROUND(E92*J92,2)</f>
        <v>0</v>
      </c>
      <c r="L92" s="241">
        <v>21</v>
      </c>
      <c r="M92" s="241">
        <f>G92*(1+L92/100)</f>
        <v>0</v>
      </c>
      <c r="N92" s="241">
        <v>0</v>
      </c>
      <c r="O92" s="241">
        <f>ROUND(E92*N92,2)</f>
        <v>0</v>
      </c>
      <c r="P92" s="241">
        <v>3.3600000000000001E-3</v>
      </c>
      <c r="Q92" s="241">
        <f>ROUND(E92*P92,2)</f>
        <v>0.31</v>
      </c>
      <c r="R92" s="241" t="s">
        <v>182</v>
      </c>
      <c r="S92" s="241" t="s">
        <v>113</v>
      </c>
      <c r="T92" s="242" t="s">
        <v>113</v>
      </c>
      <c r="U92" s="224">
        <v>7.9350000000000004E-2</v>
      </c>
      <c r="V92" s="224">
        <f>ROUND(E92*U92,2)</f>
        <v>7.38</v>
      </c>
      <c r="W92" s="224"/>
      <c r="X92" s="224" t="s">
        <v>114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115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22"/>
      <c r="B93" s="223"/>
      <c r="C93" s="259" t="s">
        <v>233</v>
      </c>
      <c r="D93" s="225"/>
      <c r="E93" s="226">
        <v>93.06</v>
      </c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15"/>
      <c r="Z93" s="215"/>
      <c r="AA93" s="215"/>
      <c r="AB93" s="215"/>
      <c r="AC93" s="215"/>
      <c r="AD93" s="215"/>
      <c r="AE93" s="215"/>
      <c r="AF93" s="215"/>
      <c r="AG93" s="215" t="s">
        <v>120</v>
      </c>
      <c r="AH93" s="215">
        <v>5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36">
        <v>32</v>
      </c>
      <c r="B94" s="237" t="s">
        <v>234</v>
      </c>
      <c r="C94" s="256" t="s">
        <v>235</v>
      </c>
      <c r="D94" s="238" t="s">
        <v>173</v>
      </c>
      <c r="E94" s="239">
        <v>7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41">
        <v>0</v>
      </c>
      <c r="O94" s="241">
        <f>ROUND(E94*N94,2)</f>
        <v>0</v>
      </c>
      <c r="P94" s="241">
        <v>3.2200000000000002E-3</v>
      </c>
      <c r="Q94" s="241">
        <f>ROUND(E94*P94,2)</f>
        <v>0.02</v>
      </c>
      <c r="R94" s="241" t="s">
        <v>182</v>
      </c>
      <c r="S94" s="241" t="s">
        <v>113</v>
      </c>
      <c r="T94" s="242" t="s">
        <v>113</v>
      </c>
      <c r="U94" s="224">
        <v>0.22539999999999999</v>
      </c>
      <c r="V94" s="224">
        <f>ROUND(E94*U94,2)</f>
        <v>1.58</v>
      </c>
      <c r="W94" s="224"/>
      <c r="X94" s="224" t="s">
        <v>114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115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59" t="s">
        <v>236</v>
      </c>
      <c r="D95" s="225"/>
      <c r="E95" s="226">
        <v>7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120</v>
      </c>
      <c r="AH95" s="215">
        <v>5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36">
        <v>33</v>
      </c>
      <c r="B96" s="237" t="s">
        <v>237</v>
      </c>
      <c r="C96" s="256" t="s">
        <v>238</v>
      </c>
      <c r="D96" s="238" t="s">
        <v>111</v>
      </c>
      <c r="E96" s="239">
        <v>2.25</v>
      </c>
      <c r="F96" s="240"/>
      <c r="G96" s="241">
        <f>ROUND(E96*F96,2)</f>
        <v>0</v>
      </c>
      <c r="H96" s="240"/>
      <c r="I96" s="241">
        <f>ROUND(E96*H96,2)</f>
        <v>0</v>
      </c>
      <c r="J96" s="240"/>
      <c r="K96" s="241">
        <f>ROUND(E96*J96,2)</f>
        <v>0</v>
      </c>
      <c r="L96" s="241">
        <v>21</v>
      </c>
      <c r="M96" s="241">
        <f>G96*(1+L96/100)</f>
        <v>0</v>
      </c>
      <c r="N96" s="241">
        <v>0</v>
      </c>
      <c r="O96" s="241">
        <f>ROUND(E96*N96,2)</f>
        <v>0</v>
      </c>
      <c r="P96" s="241">
        <v>5.8500000000000002E-3</v>
      </c>
      <c r="Q96" s="241">
        <f>ROUND(E96*P96,2)</f>
        <v>0.01</v>
      </c>
      <c r="R96" s="241" t="s">
        <v>182</v>
      </c>
      <c r="S96" s="241" t="s">
        <v>113</v>
      </c>
      <c r="T96" s="242" t="s">
        <v>113</v>
      </c>
      <c r="U96" s="224">
        <v>0.21160000000000001</v>
      </c>
      <c r="V96" s="224">
        <f>ROUND(E96*U96,2)</f>
        <v>0.48</v>
      </c>
      <c r="W96" s="224"/>
      <c r="X96" s="224" t="s">
        <v>114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115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22"/>
      <c r="B97" s="223"/>
      <c r="C97" s="259" t="s">
        <v>239</v>
      </c>
      <c r="D97" s="225"/>
      <c r="E97" s="226">
        <v>2.25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120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 x14ac:dyDescent="0.2">
      <c r="A98" s="236">
        <v>34</v>
      </c>
      <c r="B98" s="237" t="s">
        <v>240</v>
      </c>
      <c r="C98" s="256" t="s">
        <v>241</v>
      </c>
      <c r="D98" s="238" t="s">
        <v>153</v>
      </c>
      <c r="E98" s="239">
        <v>7.3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41">
        <v>0</v>
      </c>
      <c r="O98" s="241">
        <f>ROUND(E98*N98,2)</f>
        <v>0</v>
      </c>
      <c r="P98" s="241">
        <v>3.0699999999999998E-3</v>
      </c>
      <c r="Q98" s="241">
        <f>ROUND(E98*P98,2)</f>
        <v>0.02</v>
      </c>
      <c r="R98" s="241" t="s">
        <v>182</v>
      </c>
      <c r="S98" s="241" t="s">
        <v>113</v>
      </c>
      <c r="T98" s="242" t="s">
        <v>113</v>
      </c>
      <c r="U98" s="224">
        <v>5.2900000000000003E-2</v>
      </c>
      <c r="V98" s="224">
        <f>ROUND(E98*U98,2)</f>
        <v>0.39</v>
      </c>
      <c r="W98" s="224"/>
      <c r="X98" s="224" t="s">
        <v>114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115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22"/>
      <c r="B99" s="223"/>
      <c r="C99" s="259" t="s">
        <v>242</v>
      </c>
      <c r="D99" s="225"/>
      <c r="E99" s="226">
        <v>7.3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120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36">
        <v>35</v>
      </c>
      <c r="B100" s="237" t="s">
        <v>243</v>
      </c>
      <c r="C100" s="256" t="s">
        <v>244</v>
      </c>
      <c r="D100" s="238" t="s">
        <v>173</v>
      </c>
      <c r="E100" s="239">
        <v>8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41">
        <v>0</v>
      </c>
      <c r="O100" s="241">
        <f>ROUND(E100*N100,2)</f>
        <v>0</v>
      </c>
      <c r="P100" s="241">
        <v>2.9299999999999999E-3</v>
      </c>
      <c r="Q100" s="241">
        <f>ROUND(E100*P100,2)</f>
        <v>0.02</v>
      </c>
      <c r="R100" s="241" t="s">
        <v>182</v>
      </c>
      <c r="S100" s="241" t="s">
        <v>113</v>
      </c>
      <c r="T100" s="242" t="s">
        <v>113</v>
      </c>
      <c r="U100" s="224">
        <v>0.1265</v>
      </c>
      <c r="V100" s="224">
        <f>ROUND(E100*U100,2)</f>
        <v>1.01</v>
      </c>
      <c r="W100" s="224"/>
      <c r="X100" s="224" t="s">
        <v>114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115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22"/>
      <c r="B101" s="223"/>
      <c r="C101" s="259" t="s">
        <v>245</v>
      </c>
      <c r="D101" s="225"/>
      <c r="E101" s="226">
        <v>5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5"/>
      <c r="Z101" s="215"/>
      <c r="AA101" s="215"/>
      <c r="AB101" s="215"/>
      <c r="AC101" s="215"/>
      <c r="AD101" s="215"/>
      <c r="AE101" s="215"/>
      <c r="AF101" s="215"/>
      <c r="AG101" s="215" t="s">
        <v>120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22"/>
      <c r="B102" s="223"/>
      <c r="C102" s="259" t="s">
        <v>195</v>
      </c>
      <c r="D102" s="225"/>
      <c r="E102" s="226">
        <v>3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5"/>
      <c r="Z102" s="215"/>
      <c r="AA102" s="215"/>
      <c r="AB102" s="215"/>
      <c r="AC102" s="215"/>
      <c r="AD102" s="215"/>
      <c r="AE102" s="215"/>
      <c r="AF102" s="215"/>
      <c r="AG102" s="215" t="s">
        <v>120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36">
        <v>36</v>
      </c>
      <c r="B103" s="237" t="s">
        <v>246</v>
      </c>
      <c r="C103" s="256" t="s">
        <v>247</v>
      </c>
      <c r="D103" s="238" t="s">
        <v>173</v>
      </c>
      <c r="E103" s="239">
        <v>7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21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2.0000000000000001E-4</v>
      </c>
      <c r="Q103" s="241">
        <f>ROUND(E103*P103,2)</f>
        <v>0</v>
      </c>
      <c r="R103" s="241" t="s">
        <v>182</v>
      </c>
      <c r="S103" s="241" t="s">
        <v>113</v>
      </c>
      <c r="T103" s="242" t="s">
        <v>113</v>
      </c>
      <c r="U103" s="224">
        <v>4.5999999999999999E-2</v>
      </c>
      <c r="V103" s="224">
        <f>ROUND(E103*U103,2)</f>
        <v>0.32</v>
      </c>
      <c r="W103" s="224"/>
      <c r="X103" s="224" t="s">
        <v>114</v>
      </c>
      <c r="Y103" s="215"/>
      <c r="Z103" s="215"/>
      <c r="AA103" s="215"/>
      <c r="AB103" s="215"/>
      <c r="AC103" s="215"/>
      <c r="AD103" s="215"/>
      <c r="AE103" s="215"/>
      <c r="AF103" s="215"/>
      <c r="AG103" s="215" t="s">
        <v>115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22"/>
      <c r="B104" s="223"/>
      <c r="C104" s="259" t="s">
        <v>194</v>
      </c>
      <c r="D104" s="225"/>
      <c r="E104" s="226">
        <v>4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15"/>
      <c r="Z104" s="215"/>
      <c r="AA104" s="215"/>
      <c r="AB104" s="215"/>
      <c r="AC104" s="215"/>
      <c r="AD104" s="215"/>
      <c r="AE104" s="215"/>
      <c r="AF104" s="215"/>
      <c r="AG104" s="215" t="s">
        <v>120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22"/>
      <c r="B105" s="223"/>
      <c r="C105" s="259" t="s">
        <v>195</v>
      </c>
      <c r="D105" s="225"/>
      <c r="E105" s="226">
        <v>3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5"/>
      <c r="Z105" s="215"/>
      <c r="AA105" s="215"/>
      <c r="AB105" s="215"/>
      <c r="AC105" s="215"/>
      <c r="AD105" s="215"/>
      <c r="AE105" s="215"/>
      <c r="AF105" s="215"/>
      <c r="AG105" s="215" t="s">
        <v>120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">
      <c r="A106" s="236">
        <v>37</v>
      </c>
      <c r="B106" s="237" t="s">
        <v>248</v>
      </c>
      <c r="C106" s="256" t="s">
        <v>249</v>
      </c>
      <c r="D106" s="238" t="s">
        <v>153</v>
      </c>
      <c r="E106" s="239">
        <v>31.8</v>
      </c>
      <c r="F106" s="240"/>
      <c r="G106" s="241">
        <f>ROUND(E106*F106,2)</f>
        <v>0</v>
      </c>
      <c r="H106" s="240"/>
      <c r="I106" s="241">
        <f>ROUND(E106*H106,2)</f>
        <v>0</v>
      </c>
      <c r="J106" s="240"/>
      <c r="K106" s="241">
        <f>ROUND(E106*J106,2)</f>
        <v>0</v>
      </c>
      <c r="L106" s="241">
        <v>21</v>
      </c>
      <c r="M106" s="241">
        <f>G106*(1+L106/100)</f>
        <v>0</v>
      </c>
      <c r="N106" s="241">
        <v>0</v>
      </c>
      <c r="O106" s="241">
        <f>ROUND(E106*N106,2)</f>
        <v>0</v>
      </c>
      <c r="P106" s="241">
        <v>2.2599999999999999E-3</v>
      </c>
      <c r="Q106" s="241">
        <f>ROUND(E106*P106,2)</f>
        <v>7.0000000000000007E-2</v>
      </c>
      <c r="R106" s="241" t="s">
        <v>182</v>
      </c>
      <c r="S106" s="241" t="s">
        <v>113</v>
      </c>
      <c r="T106" s="242" t="s">
        <v>113</v>
      </c>
      <c r="U106" s="224">
        <v>5.7500000000000002E-2</v>
      </c>
      <c r="V106" s="224">
        <f>ROUND(E106*U106,2)</f>
        <v>1.83</v>
      </c>
      <c r="W106" s="224"/>
      <c r="X106" s="224" t="s">
        <v>114</v>
      </c>
      <c r="Y106" s="215"/>
      <c r="Z106" s="215"/>
      <c r="AA106" s="215"/>
      <c r="AB106" s="215"/>
      <c r="AC106" s="215"/>
      <c r="AD106" s="215"/>
      <c r="AE106" s="215"/>
      <c r="AF106" s="215"/>
      <c r="AG106" s="215" t="s">
        <v>115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22"/>
      <c r="B107" s="223"/>
      <c r="C107" s="259" t="s">
        <v>250</v>
      </c>
      <c r="D107" s="225"/>
      <c r="E107" s="226">
        <v>20.399999999999999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5"/>
      <c r="Z107" s="215"/>
      <c r="AA107" s="215"/>
      <c r="AB107" s="215"/>
      <c r="AC107" s="215"/>
      <c r="AD107" s="215"/>
      <c r="AE107" s="215"/>
      <c r="AF107" s="215"/>
      <c r="AG107" s="215" t="s">
        <v>120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22"/>
      <c r="B108" s="223"/>
      <c r="C108" s="259" t="s">
        <v>207</v>
      </c>
      <c r="D108" s="225"/>
      <c r="E108" s="226">
        <v>11.4</v>
      </c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15"/>
      <c r="Z108" s="215"/>
      <c r="AA108" s="215"/>
      <c r="AB108" s="215"/>
      <c r="AC108" s="215"/>
      <c r="AD108" s="215"/>
      <c r="AE108" s="215"/>
      <c r="AF108" s="215"/>
      <c r="AG108" s="215" t="s">
        <v>120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33.75" outlineLevel="1" x14ac:dyDescent="0.2">
      <c r="A109" s="236">
        <v>38</v>
      </c>
      <c r="B109" s="237" t="s">
        <v>251</v>
      </c>
      <c r="C109" s="256" t="s">
        <v>252</v>
      </c>
      <c r="D109" s="238" t="s">
        <v>173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4.1000000000000003E-3</v>
      </c>
      <c r="O109" s="241">
        <f>ROUND(E109*N109,2)</f>
        <v>0</v>
      </c>
      <c r="P109" s="241">
        <v>0</v>
      </c>
      <c r="Q109" s="241">
        <f>ROUND(E109*P109,2)</f>
        <v>0</v>
      </c>
      <c r="R109" s="241" t="s">
        <v>182</v>
      </c>
      <c r="S109" s="241" t="s">
        <v>113</v>
      </c>
      <c r="T109" s="242" t="s">
        <v>113</v>
      </c>
      <c r="U109" s="224">
        <v>1.0051000000000001</v>
      </c>
      <c r="V109" s="224">
        <f>ROUND(E109*U109,2)</f>
        <v>1.01</v>
      </c>
      <c r="W109" s="224"/>
      <c r="X109" s="224" t="s">
        <v>114</v>
      </c>
      <c r="Y109" s="215"/>
      <c r="Z109" s="215"/>
      <c r="AA109" s="215"/>
      <c r="AB109" s="215"/>
      <c r="AC109" s="215"/>
      <c r="AD109" s="215"/>
      <c r="AE109" s="215"/>
      <c r="AF109" s="215"/>
      <c r="AG109" s="215" t="s">
        <v>115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22"/>
      <c r="B110" s="223"/>
      <c r="C110" s="259" t="s">
        <v>253</v>
      </c>
      <c r="D110" s="225"/>
      <c r="E110" s="226">
        <v>1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5"/>
      <c r="Z110" s="215"/>
      <c r="AA110" s="215"/>
      <c r="AB110" s="215"/>
      <c r="AC110" s="215"/>
      <c r="AD110" s="215"/>
      <c r="AE110" s="215"/>
      <c r="AF110" s="215"/>
      <c r="AG110" s="215" t="s">
        <v>120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6">
        <v>39</v>
      </c>
      <c r="B111" s="237" t="s">
        <v>254</v>
      </c>
      <c r="C111" s="256" t="s">
        <v>255</v>
      </c>
      <c r="D111" s="238" t="s">
        <v>173</v>
      </c>
      <c r="E111" s="239">
        <v>8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1.4999999999999999E-4</v>
      </c>
      <c r="O111" s="241">
        <f>ROUND(E111*N111,2)</f>
        <v>0</v>
      </c>
      <c r="P111" s="241">
        <v>0</v>
      </c>
      <c r="Q111" s="241">
        <f>ROUND(E111*P111,2)</f>
        <v>0</v>
      </c>
      <c r="R111" s="241" t="s">
        <v>256</v>
      </c>
      <c r="S111" s="241" t="s">
        <v>113</v>
      </c>
      <c r="T111" s="242" t="s">
        <v>113</v>
      </c>
      <c r="U111" s="224">
        <v>0</v>
      </c>
      <c r="V111" s="224">
        <f>ROUND(E111*U111,2)</f>
        <v>0</v>
      </c>
      <c r="W111" s="224"/>
      <c r="X111" s="224" t="s">
        <v>257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258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22"/>
      <c r="B112" s="223"/>
      <c r="C112" s="259" t="s">
        <v>259</v>
      </c>
      <c r="D112" s="225"/>
      <c r="E112" s="226">
        <v>8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120</v>
      </c>
      <c r="AH112" s="215">
        <v>5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36">
        <v>40</v>
      </c>
      <c r="B113" s="237" t="s">
        <v>260</v>
      </c>
      <c r="C113" s="256" t="s">
        <v>261</v>
      </c>
      <c r="D113" s="238" t="s">
        <v>173</v>
      </c>
      <c r="E113" s="239">
        <v>94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5.9999999999999995E-4</v>
      </c>
      <c r="O113" s="241">
        <f>ROUND(E113*N113,2)</f>
        <v>0.06</v>
      </c>
      <c r="P113" s="241">
        <v>0</v>
      </c>
      <c r="Q113" s="241">
        <f>ROUND(E113*P113,2)</f>
        <v>0</v>
      </c>
      <c r="R113" s="241" t="s">
        <v>256</v>
      </c>
      <c r="S113" s="241" t="s">
        <v>113</v>
      </c>
      <c r="T113" s="242" t="s">
        <v>113</v>
      </c>
      <c r="U113" s="224">
        <v>0</v>
      </c>
      <c r="V113" s="224">
        <f>ROUND(E113*U113,2)</f>
        <v>0</v>
      </c>
      <c r="W113" s="224"/>
      <c r="X113" s="224" t="s">
        <v>257</v>
      </c>
      <c r="Y113" s="215"/>
      <c r="Z113" s="215"/>
      <c r="AA113" s="215"/>
      <c r="AB113" s="215"/>
      <c r="AC113" s="215"/>
      <c r="AD113" s="215"/>
      <c r="AE113" s="215"/>
      <c r="AF113" s="215"/>
      <c r="AG113" s="215" t="s">
        <v>258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22"/>
      <c r="B114" s="223"/>
      <c r="C114" s="259" t="s">
        <v>230</v>
      </c>
      <c r="D114" s="225"/>
      <c r="E114" s="226">
        <v>94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120</v>
      </c>
      <c r="AH114" s="215">
        <v>5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36">
        <v>41</v>
      </c>
      <c r="B115" s="237" t="s">
        <v>262</v>
      </c>
      <c r="C115" s="256" t="s">
        <v>263</v>
      </c>
      <c r="D115" s="238" t="s">
        <v>173</v>
      </c>
      <c r="E115" s="239">
        <v>21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2.9999999999999997E-4</v>
      </c>
      <c r="O115" s="241">
        <f>ROUND(E115*N115,2)</f>
        <v>0.01</v>
      </c>
      <c r="P115" s="241">
        <v>0</v>
      </c>
      <c r="Q115" s="241">
        <f>ROUND(E115*P115,2)</f>
        <v>0</v>
      </c>
      <c r="R115" s="241" t="s">
        <v>256</v>
      </c>
      <c r="S115" s="241" t="s">
        <v>113</v>
      </c>
      <c r="T115" s="242" t="s">
        <v>113</v>
      </c>
      <c r="U115" s="224">
        <v>0</v>
      </c>
      <c r="V115" s="224">
        <f>ROUND(E115*U115,2)</f>
        <v>0</v>
      </c>
      <c r="W115" s="224"/>
      <c r="X115" s="224" t="s">
        <v>257</v>
      </c>
      <c r="Y115" s="215"/>
      <c r="Z115" s="215"/>
      <c r="AA115" s="215"/>
      <c r="AB115" s="215"/>
      <c r="AC115" s="215"/>
      <c r="AD115" s="215"/>
      <c r="AE115" s="215"/>
      <c r="AF115" s="215"/>
      <c r="AG115" s="215" t="s">
        <v>258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22"/>
      <c r="B116" s="223"/>
      <c r="C116" s="259" t="s">
        <v>264</v>
      </c>
      <c r="D116" s="225"/>
      <c r="E116" s="226">
        <v>21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120</v>
      </c>
      <c r="AH116" s="215">
        <v>5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">
      <c r="A117" s="236">
        <v>42</v>
      </c>
      <c r="B117" s="237" t="s">
        <v>265</v>
      </c>
      <c r="C117" s="256" t="s">
        <v>266</v>
      </c>
      <c r="D117" s="238" t="s">
        <v>146</v>
      </c>
      <c r="E117" s="239">
        <v>0.68898999999999999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0</v>
      </c>
      <c r="O117" s="241">
        <f>ROUND(E117*N117,2)</f>
        <v>0</v>
      </c>
      <c r="P117" s="241">
        <v>0</v>
      </c>
      <c r="Q117" s="241">
        <f>ROUND(E117*P117,2)</f>
        <v>0</v>
      </c>
      <c r="R117" s="241" t="s">
        <v>182</v>
      </c>
      <c r="S117" s="241" t="s">
        <v>113</v>
      </c>
      <c r="T117" s="242" t="s">
        <v>113</v>
      </c>
      <c r="U117" s="224">
        <v>4.82</v>
      </c>
      <c r="V117" s="224">
        <f>ROUND(E117*U117,2)</f>
        <v>3.32</v>
      </c>
      <c r="W117" s="224"/>
      <c r="X117" s="224" t="s">
        <v>148</v>
      </c>
      <c r="Y117" s="215"/>
      <c r="Z117" s="215"/>
      <c r="AA117" s="215"/>
      <c r="AB117" s="215"/>
      <c r="AC117" s="215"/>
      <c r="AD117" s="215"/>
      <c r="AE117" s="215"/>
      <c r="AF117" s="215"/>
      <c r="AG117" s="215" t="s">
        <v>149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22"/>
      <c r="B118" s="223"/>
      <c r="C118" s="257" t="s">
        <v>179</v>
      </c>
      <c r="D118" s="244"/>
      <c r="E118" s="244"/>
      <c r="F118" s="244"/>
      <c r="G118" s="24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117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x14ac:dyDescent="0.2">
      <c r="A119" s="230" t="s">
        <v>107</v>
      </c>
      <c r="B119" s="231" t="s">
        <v>66</v>
      </c>
      <c r="C119" s="255" t="s">
        <v>67</v>
      </c>
      <c r="D119" s="232"/>
      <c r="E119" s="233"/>
      <c r="F119" s="234"/>
      <c r="G119" s="234">
        <f>SUMIF(AG120:AG145,"&lt;&gt;NOR",G120:G145)</f>
        <v>0</v>
      </c>
      <c r="H119" s="234"/>
      <c r="I119" s="234">
        <f>SUM(I120:I145)</f>
        <v>0</v>
      </c>
      <c r="J119" s="234"/>
      <c r="K119" s="234">
        <f>SUM(K120:K145)</f>
        <v>0</v>
      </c>
      <c r="L119" s="234"/>
      <c r="M119" s="234">
        <f>SUM(M120:M145)</f>
        <v>0</v>
      </c>
      <c r="N119" s="234"/>
      <c r="O119" s="234">
        <f>SUM(O120:O145)</f>
        <v>25.8</v>
      </c>
      <c r="P119" s="234"/>
      <c r="Q119" s="234">
        <f>SUM(Q120:Q145)</f>
        <v>44.78</v>
      </c>
      <c r="R119" s="234"/>
      <c r="S119" s="234"/>
      <c r="T119" s="235"/>
      <c r="U119" s="229"/>
      <c r="V119" s="229">
        <f>SUM(V120:V145)</f>
        <v>548.01</v>
      </c>
      <c r="W119" s="229"/>
      <c r="X119" s="229"/>
      <c r="AG119" t="s">
        <v>108</v>
      </c>
    </row>
    <row r="120" spans="1:60" outlineLevel="1" x14ac:dyDescent="0.2">
      <c r="A120" s="236">
        <v>43</v>
      </c>
      <c r="B120" s="237" t="s">
        <v>267</v>
      </c>
      <c r="C120" s="256" t="s">
        <v>268</v>
      </c>
      <c r="D120" s="238" t="s">
        <v>111</v>
      </c>
      <c r="E120" s="239">
        <v>596.65</v>
      </c>
      <c r="F120" s="240"/>
      <c r="G120" s="241">
        <f>ROUND(E120*F120,2)</f>
        <v>0</v>
      </c>
      <c r="H120" s="240"/>
      <c r="I120" s="241">
        <f>ROUND(E120*H120,2)</f>
        <v>0</v>
      </c>
      <c r="J120" s="240"/>
      <c r="K120" s="241">
        <f>ROUND(E120*J120,2)</f>
        <v>0</v>
      </c>
      <c r="L120" s="241">
        <v>21</v>
      </c>
      <c r="M120" s="241">
        <f>G120*(1+L120/100)</f>
        <v>0</v>
      </c>
      <c r="N120" s="241">
        <v>0</v>
      </c>
      <c r="O120" s="241">
        <f>ROUND(E120*N120,2)</f>
        <v>0</v>
      </c>
      <c r="P120" s="241">
        <v>7.2999999999999995E-2</v>
      </c>
      <c r="Q120" s="241">
        <f>ROUND(E120*P120,2)</f>
        <v>43.56</v>
      </c>
      <c r="R120" s="241" t="s">
        <v>269</v>
      </c>
      <c r="S120" s="241" t="s">
        <v>113</v>
      </c>
      <c r="T120" s="242" t="s">
        <v>113</v>
      </c>
      <c r="U120" s="224">
        <v>0.24</v>
      </c>
      <c r="V120" s="224">
        <f>ROUND(E120*U120,2)</f>
        <v>143.19999999999999</v>
      </c>
      <c r="W120" s="224"/>
      <c r="X120" s="224" t="s">
        <v>114</v>
      </c>
      <c r="Y120" s="215"/>
      <c r="Z120" s="215"/>
      <c r="AA120" s="215"/>
      <c r="AB120" s="215"/>
      <c r="AC120" s="215"/>
      <c r="AD120" s="215"/>
      <c r="AE120" s="215"/>
      <c r="AF120" s="215"/>
      <c r="AG120" s="215" t="s">
        <v>115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22"/>
      <c r="B121" s="223"/>
      <c r="C121" s="259" t="s">
        <v>270</v>
      </c>
      <c r="D121" s="225"/>
      <c r="E121" s="226">
        <v>596.65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120</v>
      </c>
      <c r="AH121" s="215">
        <v>5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36">
        <v>44</v>
      </c>
      <c r="B122" s="237" t="s">
        <v>271</v>
      </c>
      <c r="C122" s="256" t="s">
        <v>272</v>
      </c>
      <c r="D122" s="238" t="s">
        <v>153</v>
      </c>
      <c r="E122" s="239">
        <v>53.13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2.3E-2</v>
      </c>
      <c r="Q122" s="241">
        <f>ROUND(E122*P122,2)</f>
        <v>1.22</v>
      </c>
      <c r="R122" s="241" t="s">
        <v>269</v>
      </c>
      <c r="S122" s="241" t="s">
        <v>113</v>
      </c>
      <c r="T122" s="242" t="s">
        <v>113</v>
      </c>
      <c r="U122" s="224">
        <v>8.4000000000000005E-2</v>
      </c>
      <c r="V122" s="224">
        <f>ROUND(E122*U122,2)</f>
        <v>4.46</v>
      </c>
      <c r="W122" s="224"/>
      <c r="X122" s="224" t="s">
        <v>114</v>
      </c>
      <c r="Y122" s="215"/>
      <c r="Z122" s="215"/>
      <c r="AA122" s="215"/>
      <c r="AB122" s="215"/>
      <c r="AC122" s="215"/>
      <c r="AD122" s="215"/>
      <c r="AE122" s="215"/>
      <c r="AF122" s="215"/>
      <c r="AG122" s="215" t="s">
        <v>115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22"/>
      <c r="B123" s="223"/>
      <c r="C123" s="259" t="s">
        <v>273</v>
      </c>
      <c r="D123" s="225"/>
      <c r="E123" s="226">
        <v>27.22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120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22"/>
      <c r="B124" s="223"/>
      <c r="C124" s="259" t="s">
        <v>274</v>
      </c>
      <c r="D124" s="225"/>
      <c r="E124" s="226">
        <v>17.66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120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22"/>
      <c r="B125" s="223"/>
      <c r="C125" s="259" t="s">
        <v>275</v>
      </c>
      <c r="D125" s="225"/>
      <c r="E125" s="226">
        <v>8.25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120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6">
        <v>45</v>
      </c>
      <c r="B126" s="237" t="s">
        <v>276</v>
      </c>
      <c r="C126" s="256" t="s">
        <v>277</v>
      </c>
      <c r="D126" s="238" t="s">
        <v>153</v>
      </c>
      <c r="E126" s="239">
        <v>93.06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2.4000000000000001E-4</v>
      </c>
      <c r="O126" s="241">
        <f>ROUND(E126*N126,2)</f>
        <v>0.02</v>
      </c>
      <c r="P126" s="241">
        <v>0</v>
      </c>
      <c r="Q126" s="241">
        <f>ROUND(E126*P126,2)</f>
        <v>0</v>
      </c>
      <c r="R126" s="241" t="s">
        <v>269</v>
      </c>
      <c r="S126" s="241" t="s">
        <v>113</v>
      </c>
      <c r="T126" s="242" t="s">
        <v>113</v>
      </c>
      <c r="U126" s="224">
        <v>0.1</v>
      </c>
      <c r="V126" s="224">
        <f>ROUND(E126*U126,2)</f>
        <v>9.31</v>
      </c>
      <c r="W126" s="224"/>
      <c r="X126" s="224" t="s">
        <v>114</v>
      </c>
      <c r="Y126" s="215"/>
      <c r="Z126" s="215"/>
      <c r="AA126" s="215"/>
      <c r="AB126" s="215"/>
      <c r="AC126" s="215"/>
      <c r="AD126" s="215"/>
      <c r="AE126" s="215"/>
      <c r="AF126" s="215"/>
      <c r="AG126" s="215" t="s">
        <v>115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22"/>
      <c r="B127" s="223"/>
      <c r="C127" s="259" t="s">
        <v>278</v>
      </c>
      <c r="D127" s="225"/>
      <c r="E127" s="226">
        <v>93.06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24"/>
      <c r="Y127" s="215"/>
      <c r="Z127" s="215"/>
      <c r="AA127" s="215"/>
      <c r="AB127" s="215"/>
      <c r="AC127" s="215"/>
      <c r="AD127" s="215"/>
      <c r="AE127" s="215"/>
      <c r="AF127" s="215"/>
      <c r="AG127" s="215" t="s">
        <v>120</v>
      </c>
      <c r="AH127" s="215">
        <v>5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ht="22.5" outlineLevel="1" x14ac:dyDescent="0.2">
      <c r="A128" s="236">
        <v>46</v>
      </c>
      <c r="B128" s="237" t="s">
        <v>279</v>
      </c>
      <c r="C128" s="256" t="s">
        <v>280</v>
      </c>
      <c r="D128" s="238" t="s">
        <v>153</v>
      </c>
      <c r="E128" s="239">
        <v>44.88</v>
      </c>
      <c r="F128" s="240"/>
      <c r="G128" s="241">
        <f>ROUND(E128*F128,2)</f>
        <v>0</v>
      </c>
      <c r="H128" s="240"/>
      <c r="I128" s="241">
        <f>ROUND(E128*H128,2)</f>
        <v>0</v>
      </c>
      <c r="J128" s="240"/>
      <c r="K128" s="241">
        <f>ROUND(E128*J128,2)</f>
        <v>0</v>
      </c>
      <c r="L128" s="241">
        <v>21</v>
      </c>
      <c r="M128" s="241">
        <f>G128*(1+L128/100)</f>
        <v>0</v>
      </c>
      <c r="N128" s="241">
        <v>8.7799999999999996E-3</v>
      </c>
      <c r="O128" s="241">
        <f>ROUND(E128*N128,2)</f>
        <v>0.39</v>
      </c>
      <c r="P128" s="241">
        <v>0</v>
      </c>
      <c r="Q128" s="241">
        <f>ROUND(E128*P128,2)</f>
        <v>0</v>
      </c>
      <c r="R128" s="241" t="s">
        <v>269</v>
      </c>
      <c r="S128" s="241" t="s">
        <v>113</v>
      </c>
      <c r="T128" s="242" t="s">
        <v>113</v>
      </c>
      <c r="U128" s="224">
        <v>0.33</v>
      </c>
      <c r="V128" s="224">
        <f>ROUND(E128*U128,2)</f>
        <v>14.81</v>
      </c>
      <c r="W128" s="224"/>
      <c r="X128" s="224" t="s">
        <v>114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115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22"/>
      <c r="B129" s="223"/>
      <c r="C129" s="259" t="s">
        <v>273</v>
      </c>
      <c r="D129" s="225"/>
      <c r="E129" s="226">
        <v>27.22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120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22"/>
      <c r="B130" s="223"/>
      <c r="C130" s="259" t="s">
        <v>274</v>
      </c>
      <c r="D130" s="225"/>
      <c r="E130" s="226">
        <v>17.66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5"/>
      <c r="Z130" s="215"/>
      <c r="AA130" s="215"/>
      <c r="AB130" s="215"/>
      <c r="AC130" s="215"/>
      <c r="AD130" s="215"/>
      <c r="AE130" s="215"/>
      <c r="AF130" s="215"/>
      <c r="AG130" s="215" t="s">
        <v>120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36">
        <v>47</v>
      </c>
      <c r="B131" s="237" t="s">
        <v>281</v>
      </c>
      <c r="C131" s="256" t="s">
        <v>282</v>
      </c>
      <c r="D131" s="238" t="s">
        <v>153</v>
      </c>
      <c r="E131" s="239">
        <v>8.25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41">
        <v>8.7799999999999996E-3</v>
      </c>
      <c r="O131" s="241">
        <f>ROUND(E131*N131,2)</f>
        <v>7.0000000000000007E-2</v>
      </c>
      <c r="P131" s="241">
        <v>0</v>
      </c>
      <c r="Q131" s="241">
        <f>ROUND(E131*P131,2)</f>
        <v>0</v>
      </c>
      <c r="R131" s="241" t="s">
        <v>269</v>
      </c>
      <c r="S131" s="241" t="s">
        <v>113</v>
      </c>
      <c r="T131" s="242" t="s">
        <v>113</v>
      </c>
      <c r="U131" s="224">
        <v>0.5</v>
      </c>
      <c r="V131" s="224">
        <f>ROUND(E131*U131,2)</f>
        <v>4.13</v>
      </c>
      <c r="W131" s="224"/>
      <c r="X131" s="224" t="s">
        <v>114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115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22"/>
      <c r="B132" s="223"/>
      <c r="C132" s="259" t="s">
        <v>283</v>
      </c>
      <c r="D132" s="225"/>
      <c r="E132" s="226">
        <v>8.25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24"/>
      <c r="Y132" s="215"/>
      <c r="Z132" s="215"/>
      <c r="AA132" s="215"/>
      <c r="AB132" s="215"/>
      <c r="AC132" s="215"/>
      <c r="AD132" s="215"/>
      <c r="AE132" s="215"/>
      <c r="AF132" s="215"/>
      <c r="AG132" s="215" t="s">
        <v>120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1" x14ac:dyDescent="0.2">
      <c r="A133" s="236">
        <v>48</v>
      </c>
      <c r="B133" s="237" t="s">
        <v>284</v>
      </c>
      <c r="C133" s="256" t="s">
        <v>285</v>
      </c>
      <c r="D133" s="238" t="s">
        <v>111</v>
      </c>
      <c r="E133" s="239">
        <v>600.31299999999999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41">
        <v>2.0000000000000001E-4</v>
      </c>
      <c r="O133" s="241">
        <f>ROUND(E133*N133,2)</f>
        <v>0.12</v>
      </c>
      <c r="P133" s="241">
        <v>0</v>
      </c>
      <c r="Q133" s="241">
        <f>ROUND(E133*P133,2)</f>
        <v>0</v>
      </c>
      <c r="R133" s="241" t="s">
        <v>269</v>
      </c>
      <c r="S133" s="241" t="s">
        <v>113</v>
      </c>
      <c r="T133" s="242" t="s">
        <v>113</v>
      </c>
      <c r="U133" s="224">
        <v>0.14000000000000001</v>
      </c>
      <c r="V133" s="224">
        <f>ROUND(E133*U133,2)</f>
        <v>84.04</v>
      </c>
      <c r="W133" s="224"/>
      <c r="X133" s="224" t="s">
        <v>114</v>
      </c>
      <c r="Y133" s="215"/>
      <c r="Z133" s="215"/>
      <c r="AA133" s="215"/>
      <c r="AB133" s="215"/>
      <c r="AC133" s="215"/>
      <c r="AD133" s="215"/>
      <c r="AE133" s="215"/>
      <c r="AF133" s="215"/>
      <c r="AG133" s="215" t="s">
        <v>115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22"/>
      <c r="B134" s="223"/>
      <c r="C134" s="259" t="s">
        <v>286</v>
      </c>
      <c r="D134" s="225"/>
      <c r="E134" s="226">
        <v>373.41500000000002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120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22"/>
      <c r="B135" s="223"/>
      <c r="C135" s="259" t="s">
        <v>287</v>
      </c>
      <c r="D135" s="225"/>
      <c r="E135" s="226">
        <v>226.898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120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36">
        <v>49</v>
      </c>
      <c r="B136" s="237" t="s">
        <v>288</v>
      </c>
      <c r="C136" s="256" t="s">
        <v>289</v>
      </c>
      <c r="D136" s="238" t="s">
        <v>111</v>
      </c>
      <c r="E136" s="239">
        <v>600.31299999999999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41">
        <v>4.1689999999999998E-2</v>
      </c>
      <c r="O136" s="241">
        <f>ROUND(E136*N136,2)</f>
        <v>25.03</v>
      </c>
      <c r="P136" s="241">
        <v>0</v>
      </c>
      <c r="Q136" s="241">
        <f>ROUND(E136*P136,2)</f>
        <v>0</v>
      </c>
      <c r="R136" s="241"/>
      <c r="S136" s="241" t="s">
        <v>174</v>
      </c>
      <c r="T136" s="242" t="s">
        <v>113</v>
      </c>
      <c r="U136" s="224">
        <v>0.373</v>
      </c>
      <c r="V136" s="224">
        <f>ROUND(E136*U136,2)</f>
        <v>223.92</v>
      </c>
      <c r="W136" s="224"/>
      <c r="X136" s="224" t="s">
        <v>114</v>
      </c>
      <c r="Y136" s="215"/>
      <c r="Z136" s="215"/>
      <c r="AA136" s="215"/>
      <c r="AB136" s="215"/>
      <c r="AC136" s="215"/>
      <c r="AD136" s="215"/>
      <c r="AE136" s="215"/>
      <c r="AF136" s="215"/>
      <c r="AG136" s="215" t="s">
        <v>115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">
      <c r="A137" s="222"/>
      <c r="B137" s="223"/>
      <c r="C137" s="259" t="s">
        <v>290</v>
      </c>
      <c r="D137" s="225"/>
      <c r="E137" s="226">
        <v>600.31299999999999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120</v>
      </c>
      <c r="AH137" s="215">
        <v>5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36">
        <v>50</v>
      </c>
      <c r="B138" s="237" t="s">
        <v>291</v>
      </c>
      <c r="C138" s="256" t="s">
        <v>292</v>
      </c>
      <c r="D138" s="238" t="s">
        <v>153</v>
      </c>
      <c r="E138" s="239">
        <v>13.34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41">
        <v>8.4399999999999996E-3</v>
      </c>
      <c r="O138" s="241">
        <f>ROUND(E138*N138,2)</f>
        <v>0.11</v>
      </c>
      <c r="P138" s="241">
        <v>0</v>
      </c>
      <c r="Q138" s="241">
        <f>ROUND(E138*P138,2)</f>
        <v>0</v>
      </c>
      <c r="R138" s="241"/>
      <c r="S138" s="241" t="s">
        <v>174</v>
      </c>
      <c r="T138" s="242" t="s">
        <v>113</v>
      </c>
      <c r="U138" s="224">
        <v>0.2</v>
      </c>
      <c r="V138" s="224">
        <f>ROUND(E138*U138,2)</f>
        <v>2.67</v>
      </c>
      <c r="W138" s="224"/>
      <c r="X138" s="224" t="s">
        <v>114</v>
      </c>
      <c r="Y138" s="215"/>
      <c r="Z138" s="215"/>
      <c r="AA138" s="215"/>
      <c r="AB138" s="215"/>
      <c r="AC138" s="215"/>
      <c r="AD138" s="215"/>
      <c r="AE138" s="215"/>
      <c r="AF138" s="215"/>
      <c r="AG138" s="215" t="s">
        <v>115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22"/>
      <c r="B139" s="223"/>
      <c r="C139" s="259" t="s">
        <v>293</v>
      </c>
      <c r="D139" s="225"/>
      <c r="E139" s="226">
        <v>6.67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15"/>
      <c r="Z139" s="215"/>
      <c r="AA139" s="215"/>
      <c r="AB139" s="215"/>
      <c r="AC139" s="215"/>
      <c r="AD139" s="215"/>
      <c r="AE139" s="215"/>
      <c r="AF139" s="215"/>
      <c r="AG139" s="215" t="s">
        <v>120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22"/>
      <c r="B140" s="223"/>
      <c r="C140" s="259" t="s">
        <v>294</v>
      </c>
      <c r="D140" s="225"/>
      <c r="E140" s="226">
        <v>6.67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120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6">
        <v>51</v>
      </c>
      <c r="B141" s="237" t="s">
        <v>295</v>
      </c>
      <c r="C141" s="256" t="s">
        <v>296</v>
      </c>
      <c r="D141" s="238" t="s">
        <v>153</v>
      </c>
      <c r="E141" s="239">
        <v>6.87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8.4399999999999996E-3</v>
      </c>
      <c r="O141" s="241">
        <f>ROUND(E141*N141,2)</f>
        <v>0.06</v>
      </c>
      <c r="P141" s="241">
        <v>0</v>
      </c>
      <c r="Q141" s="241">
        <f>ROUND(E141*P141,2)</f>
        <v>0</v>
      </c>
      <c r="R141" s="241"/>
      <c r="S141" s="241" t="s">
        <v>174</v>
      </c>
      <c r="T141" s="242" t="s">
        <v>113</v>
      </c>
      <c r="U141" s="224">
        <v>0.2</v>
      </c>
      <c r="V141" s="224">
        <f>ROUND(E141*U141,2)</f>
        <v>1.37</v>
      </c>
      <c r="W141" s="224"/>
      <c r="X141" s="224" t="s">
        <v>114</v>
      </c>
      <c r="Y141" s="215"/>
      <c r="Z141" s="215"/>
      <c r="AA141" s="215"/>
      <c r="AB141" s="215"/>
      <c r="AC141" s="215"/>
      <c r="AD141" s="215"/>
      <c r="AE141" s="215"/>
      <c r="AF141" s="215"/>
      <c r="AG141" s="215" t="s">
        <v>115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1" x14ac:dyDescent="0.2">
      <c r="A142" s="222"/>
      <c r="B142" s="223"/>
      <c r="C142" s="259" t="s">
        <v>293</v>
      </c>
      <c r="D142" s="225"/>
      <c r="E142" s="226">
        <v>6.67</v>
      </c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24"/>
      <c r="W142" s="224"/>
      <c r="X142" s="224"/>
      <c r="Y142" s="215"/>
      <c r="Z142" s="215"/>
      <c r="AA142" s="215"/>
      <c r="AB142" s="215"/>
      <c r="AC142" s="215"/>
      <c r="AD142" s="215"/>
      <c r="AE142" s="215"/>
      <c r="AF142" s="215"/>
      <c r="AG142" s="215" t="s">
        <v>120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 x14ac:dyDescent="0.2">
      <c r="A143" s="222"/>
      <c r="B143" s="223"/>
      <c r="C143" s="259" t="s">
        <v>297</v>
      </c>
      <c r="D143" s="225"/>
      <c r="E143" s="226">
        <v>0.2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15"/>
      <c r="Z143" s="215"/>
      <c r="AA143" s="215"/>
      <c r="AB143" s="215"/>
      <c r="AC143" s="215"/>
      <c r="AD143" s="215"/>
      <c r="AE143" s="215"/>
      <c r="AF143" s="215"/>
      <c r="AG143" s="215" t="s">
        <v>120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36">
        <v>52</v>
      </c>
      <c r="B144" s="237" t="s">
        <v>298</v>
      </c>
      <c r="C144" s="256" t="s">
        <v>299</v>
      </c>
      <c r="D144" s="238" t="s">
        <v>146</v>
      </c>
      <c r="E144" s="239">
        <v>25.8065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41">
        <v>0</v>
      </c>
      <c r="O144" s="241">
        <f>ROUND(E144*N144,2)</f>
        <v>0</v>
      </c>
      <c r="P144" s="241">
        <v>0</v>
      </c>
      <c r="Q144" s="241">
        <f>ROUND(E144*P144,2)</f>
        <v>0</v>
      </c>
      <c r="R144" s="241" t="s">
        <v>269</v>
      </c>
      <c r="S144" s="241" t="s">
        <v>113</v>
      </c>
      <c r="T144" s="242" t="s">
        <v>113</v>
      </c>
      <c r="U144" s="224">
        <v>2.3290000000000002</v>
      </c>
      <c r="V144" s="224">
        <f>ROUND(E144*U144,2)</f>
        <v>60.1</v>
      </c>
      <c r="W144" s="224"/>
      <c r="X144" s="224" t="s">
        <v>148</v>
      </c>
      <c r="Y144" s="215"/>
      <c r="Z144" s="215"/>
      <c r="AA144" s="215"/>
      <c r="AB144" s="215"/>
      <c r="AC144" s="215"/>
      <c r="AD144" s="215"/>
      <c r="AE144" s="215"/>
      <c r="AF144" s="215"/>
      <c r="AG144" s="215" t="s">
        <v>149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22"/>
      <c r="B145" s="223"/>
      <c r="C145" s="257" t="s">
        <v>179</v>
      </c>
      <c r="D145" s="244"/>
      <c r="E145" s="244"/>
      <c r="F145" s="244"/>
      <c r="G145" s="24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15"/>
      <c r="Z145" s="215"/>
      <c r="AA145" s="215"/>
      <c r="AB145" s="215"/>
      <c r="AC145" s="215"/>
      <c r="AD145" s="215"/>
      <c r="AE145" s="215"/>
      <c r="AF145" s="215"/>
      <c r="AG145" s="215" t="s">
        <v>117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">
      <c r="A146" s="230" t="s">
        <v>107</v>
      </c>
      <c r="B146" s="231" t="s">
        <v>68</v>
      </c>
      <c r="C146" s="255" t="s">
        <v>69</v>
      </c>
      <c r="D146" s="232"/>
      <c r="E146" s="233"/>
      <c r="F146" s="234"/>
      <c r="G146" s="234">
        <f>SUMIF(AG147:AG160,"&lt;&gt;NOR",G147:G160)</f>
        <v>0</v>
      </c>
      <c r="H146" s="234"/>
      <c r="I146" s="234">
        <f>SUM(I147:I160)</f>
        <v>0</v>
      </c>
      <c r="J146" s="234"/>
      <c r="K146" s="234">
        <f>SUM(K147:K160)</f>
        <v>0</v>
      </c>
      <c r="L146" s="234"/>
      <c r="M146" s="234">
        <f>SUM(M147:M160)</f>
        <v>0</v>
      </c>
      <c r="N146" s="234"/>
      <c r="O146" s="234">
        <f>SUM(O147:O160)</f>
        <v>0.48</v>
      </c>
      <c r="P146" s="234"/>
      <c r="Q146" s="234">
        <f>SUM(Q147:Q160)</f>
        <v>0</v>
      </c>
      <c r="R146" s="234"/>
      <c r="S146" s="234"/>
      <c r="T146" s="235"/>
      <c r="U146" s="229"/>
      <c r="V146" s="229">
        <f>SUM(V147:V160)</f>
        <v>35.19</v>
      </c>
      <c r="W146" s="229"/>
      <c r="X146" s="229"/>
      <c r="AG146" t="s">
        <v>108</v>
      </c>
    </row>
    <row r="147" spans="1:60" ht="22.5" outlineLevel="1" x14ac:dyDescent="0.2">
      <c r="A147" s="236">
        <v>53</v>
      </c>
      <c r="B147" s="237" t="s">
        <v>300</v>
      </c>
      <c r="C147" s="256" t="s">
        <v>301</v>
      </c>
      <c r="D147" s="238" t="s">
        <v>111</v>
      </c>
      <c r="E147" s="239">
        <v>53.832500000000003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41">
        <v>2.9999999999999997E-4</v>
      </c>
      <c r="O147" s="241">
        <f>ROUND(E147*N147,2)</f>
        <v>0.02</v>
      </c>
      <c r="P147" s="241">
        <v>0</v>
      </c>
      <c r="Q147" s="241">
        <f>ROUND(E147*P147,2)</f>
        <v>0</v>
      </c>
      <c r="R147" s="241" t="s">
        <v>302</v>
      </c>
      <c r="S147" s="241" t="s">
        <v>113</v>
      </c>
      <c r="T147" s="242" t="s">
        <v>113</v>
      </c>
      <c r="U147" s="224">
        <v>0.504</v>
      </c>
      <c r="V147" s="224">
        <f>ROUND(E147*U147,2)</f>
        <v>27.13</v>
      </c>
      <c r="W147" s="224"/>
      <c r="X147" s="224" t="s">
        <v>114</v>
      </c>
      <c r="Y147" s="215"/>
      <c r="Z147" s="215"/>
      <c r="AA147" s="215"/>
      <c r="AB147" s="215"/>
      <c r="AC147" s="215"/>
      <c r="AD147" s="215"/>
      <c r="AE147" s="215"/>
      <c r="AF147" s="215"/>
      <c r="AG147" s="215" t="s">
        <v>115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">
      <c r="A148" s="222"/>
      <c r="B148" s="223"/>
      <c r="C148" s="259" t="s">
        <v>168</v>
      </c>
      <c r="D148" s="225"/>
      <c r="E148" s="226"/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15"/>
      <c r="Z148" s="215"/>
      <c r="AA148" s="215"/>
      <c r="AB148" s="215"/>
      <c r="AC148" s="215"/>
      <c r="AD148" s="215"/>
      <c r="AE148" s="215"/>
      <c r="AF148" s="215"/>
      <c r="AG148" s="215" t="s">
        <v>120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22"/>
      <c r="B149" s="223"/>
      <c r="C149" s="259" t="s">
        <v>303</v>
      </c>
      <c r="D149" s="225"/>
      <c r="E149" s="226">
        <v>33.840000000000003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24"/>
      <c r="Y149" s="215"/>
      <c r="Z149" s="215"/>
      <c r="AA149" s="215"/>
      <c r="AB149" s="215"/>
      <c r="AC149" s="215"/>
      <c r="AD149" s="215"/>
      <c r="AE149" s="215"/>
      <c r="AF149" s="215"/>
      <c r="AG149" s="215" t="s">
        <v>120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">
      <c r="A150" s="222"/>
      <c r="B150" s="223"/>
      <c r="C150" s="259" t="s">
        <v>170</v>
      </c>
      <c r="D150" s="225"/>
      <c r="E150" s="226">
        <v>19.9925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24"/>
      <c r="Y150" s="215"/>
      <c r="Z150" s="215"/>
      <c r="AA150" s="215"/>
      <c r="AB150" s="215"/>
      <c r="AC150" s="215"/>
      <c r="AD150" s="215"/>
      <c r="AE150" s="215"/>
      <c r="AF150" s="215"/>
      <c r="AG150" s="215" t="s">
        <v>120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36">
        <v>54</v>
      </c>
      <c r="B151" s="237" t="s">
        <v>304</v>
      </c>
      <c r="C151" s="256" t="s">
        <v>305</v>
      </c>
      <c r="D151" s="238" t="s">
        <v>173</v>
      </c>
      <c r="E151" s="239">
        <v>4</v>
      </c>
      <c r="F151" s="240"/>
      <c r="G151" s="241">
        <f>ROUND(E151*F151,2)</f>
        <v>0</v>
      </c>
      <c r="H151" s="240"/>
      <c r="I151" s="241">
        <f>ROUND(E151*H151,2)</f>
        <v>0</v>
      </c>
      <c r="J151" s="240"/>
      <c r="K151" s="241">
        <f>ROUND(E151*J151,2)</f>
        <v>0</v>
      </c>
      <c r="L151" s="241">
        <v>21</v>
      </c>
      <c r="M151" s="241">
        <f>G151*(1+L151/100)</f>
        <v>0</v>
      </c>
      <c r="N151" s="241">
        <v>2.7999999999999998E-4</v>
      </c>
      <c r="O151" s="241">
        <f>ROUND(E151*N151,2)</f>
        <v>0</v>
      </c>
      <c r="P151" s="241">
        <v>0</v>
      </c>
      <c r="Q151" s="241">
        <f>ROUND(E151*P151,2)</f>
        <v>0</v>
      </c>
      <c r="R151" s="241" t="s">
        <v>302</v>
      </c>
      <c r="S151" s="241" t="s">
        <v>113</v>
      </c>
      <c r="T151" s="242" t="s">
        <v>113</v>
      </c>
      <c r="U151" s="224">
        <v>1.726</v>
      </c>
      <c r="V151" s="224">
        <f>ROUND(E151*U151,2)</f>
        <v>6.9</v>
      </c>
      <c r="W151" s="224"/>
      <c r="X151" s="224" t="s">
        <v>114</v>
      </c>
      <c r="Y151" s="215"/>
      <c r="Z151" s="215"/>
      <c r="AA151" s="215"/>
      <c r="AB151" s="215"/>
      <c r="AC151" s="215"/>
      <c r="AD151" s="215"/>
      <c r="AE151" s="215"/>
      <c r="AF151" s="215"/>
      <c r="AG151" s="215" t="s">
        <v>115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">
      <c r="A152" s="222"/>
      <c r="B152" s="223"/>
      <c r="C152" s="259" t="s">
        <v>306</v>
      </c>
      <c r="D152" s="225"/>
      <c r="E152" s="226">
        <v>3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4"/>
      <c r="V152" s="224"/>
      <c r="W152" s="224"/>
      <c r="X152" s="224"/>
      <c r="Y152" s="215"/>
      <c r="Z152" s="215"/>
      <c r="AA152" s="215"/>
      <c r="AB152" s="215"/>
      <c r="AC152" s="215"/>
      <c r="AD152" s="215"/>
      <c r="AE152" s="215"/>
      <c r="AF152" s="215"/>
      <c r="AG152" s="215" t="s">
        <v>120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">
      <c r="A153" s="222"/>
      <c r="B153" s="223"/>
      <c r="C153" s="259" t="s">
        <v>307</v>
      </c>
      <c r="D153" s="225"/>
      <c r="E153" s="226">
        <v>1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24"/>
      <c r="Y153" s="215"/>
      <c r="Z153" s="215"/>
      <c r="AA153" s="215"/>
      <c r="AB153" s="215"/>
      <c r="AC153" s="215"/>
      <c r="AD153" s="215"/>
      <c r="AE153" s="215"/>
      <c r="AF153" s="215"/>
      <c r="AG153" s="215" t="s">
        <v>120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36">
        <v>55</v>
      </c>
      <c r="B154" s="237" t="s">
        <v>308</v>
      </c>
      <c r="C154" s="256" t="s">
        <v>309</v>
      </c>
      <c r="D154" s="238" t="s">
        <v>173</v>
      </c>
      <c r="E154" s="239">
        <v>4</v>
      </c>
      <c r="F154" s="240"/>
      <c r="G154" s="241">
        <f>ROUND(E154*F154,2)</f>
        <v>0</v>
      </c>
      <c r="H154" s="240"/>
      <c r="I154" s="241">
        <f>ROUND(E154*H154,2)</f>
        <v>0</v>
      </c>
      <c r="J154" s="240"/>
      <c r="K154" s="241">
        <f>ROUND(E154*J154,2)</f>
        <v>0</v>
      </c>
      <c r="L154" s="241">
        <v>21</v>
      </c>
      <c r="M154" s="241">
        <f>G154*(1+L154/100)</f>
        <v>0</v>
      </c>
      <c r="N154" s="241">
        <v>9.1000000000000004E-3</v>
      </c>
      <c r="O154" s="241">
        <f>ROUND(E154*N154,2)</f>
        <v>0.04</v>
      </c>
      <c r="P154" s="241">
        <v>0</v>
      </c>
      <c r="Q154" s="241">
        <f>ROUND(E154*P154,2)</f>
        <v>0</v>
      </c>
      <c r="R154" s="241" t="s">
        <v>256</v>
      </c>
      <c r="S154" s="241" t="s">
        <v>113</v>
      </c>
      <c r="T154" s="242" t="s">
        <v>113</v>
      </c>
      <c r="U154" s="224">
        <v>0</v>
      </c>
      <c r="V154" s="224">
        <f>ROUND(E154*U154,2)</f>
        <v>0</v>
      </c>
      <c r="W154" s="224"/>
      <c r="X154" s="224" t="s">
        <v>257</v>
      </c>
      <c r="Y154" s="215"/>
      <c r="Z154" s="215"/>
      <c r="AA154" s="215"/>
      <c r="AB154" s="215"/>
      <c r="AC154" s="215"/>
      <c r="AD154" s="215"/>
      <c r="AE154" s="215"/>
      <c r="AF154" s="215"/>
      <c r="AG154" s="215" t="s">
        <v>258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 x14ac:dyDescent="0.2">
      <c r="A155" s="222"/>
      <c r="B155" s="223"/>
      <c r="C155" s="259" t="s">
        <v>310</v>
      </c>
      <c r="D155" s="225"/>
      <c r="E155" s="226">
        <v>4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24"/>
      <c r="Y155" s="215"/>
      <c r="Z155" s="215"/>
      <c r="AA155" s="215"/>
      <c r="AB155" s="215"/>
      <c r="AC155" s="215"/>
      <c r="AD155" s="215"/>
      <c r="AE155" s="215"/>
      <c r="AF155" s="215"/>
      <c r="AG155" s="215" t="s">
        <v>120</v>
      </c>
      <c r="AH155" s="215">
        <v>5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 x14ac:dyDescent="0.2">
      <c r="A156" s="236">
        <v>56</v>
      </c>
      <c r="B156" s="237" t="s">
        <v>311</v>
      </c>
      <c r="C156" s="256" t="s">
        <v>312</v>
      </c>
      <c r="D156" s="238" t="s">
        <v>111</v>
      </c>
      <c r="E156" s="239">
        <v>56.52413</v>
      </c>
      <c r="F156" s="240"/>
      <c r="G156" s="241">
        <f>ROUND(E156*F156,2)</f>
        <v>0</v>
      </c>
      <c r="H156" s="240"/>
      <c r="I156" s="241">
        <f>ROUND(E156*H156,2)</f>
        <v>0</v>
      </c>
      <c r="J156" s="240"/>
      <c r="K156" s="241">
        <f>ROUND(E156*J156,2)</f>
        <v>0</v>
      </c>
      <c r="L156" s="241">
        <v>21</v>
      </c>
      <c r="M156" s="241">
        <f>G156*(1+L156/100)</f>
        <v>0</v>
      </c>
      <c r="N156" s="241">
        <v>7.4999999999999997E-3</v>
      </c>
      <c r="O156" s="241">
        <f>ROUND(E156*N156,2)</f>
        <v>0.42</v>
      </c>
      <c r="P156" s="241">
        <v>0</v>
      </c>
      <c r="Q156" s="241">
        <f>ROUND(E156*P156,2)</f>
        <v>0</v>
      </c>
      <c r="R156" s="241" t="s">
        <v>256</v>
      </c>
      <c r="S156" s="241" t="s">
        <v>113</v>
      </c>
      <c r="T156" s="242" t="s">
        <v>113</v>
      </c>
      <c r="U156" s="224">
        <v>0</v>
      </c>
      <c r="V156" s="224">
        <f>ROUND(E156*U156,2)</f>
        <v>0</v>
      </c>
      <c r="W156" s="224"/>
      <c r="X156" s="224" t="s">
        <v>257</v>
      </c>
      <c r="Y156" s="215"/>
      <c r="Z156" s="215"/>
      <c r="AA156" s="215"/>
      <c r="AB156" s="215"/>
      <c r="AC156" s="215"/>
      <c r="AD156" s="215"/>
      <c r="AE156" s="215"/>
      <c r="AF156" s="215"/>
      <c r="AG156" s="215" t="s">
        <v>258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 x14ac:dyDescent="0.2">
      <c r="A157" s="222"/>
      <c r="B157" s="223"/>
      <c r="C157" s="259" t="s">
        <v>313</v>
      </c>
      <c r="D157" s="225"/>
      <c r="E157" s="226">
        <v>53.832500000000003</v>
      </c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15"/>
      <c r="Z157" s="215"/>
      <c r="AA157" s="215"/>
      <c r="AB157" s="215"/>
      <c r="AC157" s="215"/>
      <c r="AD157" s="215"/>
      <c r="AE157" s="215"/>
      <c r="AF157" s="215"/>
      <c r="AG157" s="215" t="s">
        <v>120</v>
      </c>
      <c r="AH157" s="215">
        <v>5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22"/>
      <c r="B158" s="223"/>
      <c r="C158" s="260" t="s">
        <v>314</v>
      </c>
      <c r="D158" s="227"/>
      <c r="E158" s="228">
        <v>2.69163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15"/>
      <c r="Z158" s="215"/>
      <c r="AA158" s="215"/>
      <c r="AB158" s="215"/>
      <c r="AC158" s="215"/>
      <c r="AD158" s="215"/>
      <c r="AE158" s="215"/>
      <c r="AF158" s="215"/>
      <c r="AG158" s="215" t="s">
        <v>120</v>
      </c>
      <c r="AH158" s="215">
        <v>4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 x14ac:dyDescent="0.2">
      <c r="A159" s="236">
        <v>57</v>
      </c>
      <c r="B159" s="237" t="s">
        <v>315</v>
      </c>
      <c r="C159" s="256" t="s">
        <v>316</v>
      </c>
      <c r="D159" s="238" t="s">
        <v>146</v>
      </c>
      <c r="E159" s="239">
        <v>0.47760000000000002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1" t="s">
        <v>302</v>
      </c>
      <c r="S159" s="241" t="s">
        <v>113</v>
      </c>
      <c r="T159" s="242" t="s">
        <v>113</v>
      </c>
      <c r="U159" s="224">
        <v>2.4209999999999998</v>
      </c>
      <c r="V159" s="224">
        <f>ROUND(E159*U159,2)</f>
        <v>1.1599999999999999</v>
      </c>
      <c r="W159" s="224"/>
      <c r="X159" s="224" t="s">
        <v>148</v>
      </c>
      <c r="Y159" s="215"/>
      <c r="Z159" s="215"/>
      <c r="AA159" s="215"/>
      <c r="AB159" s="215"/>
      <c r="AC159" s="215"/>
      <c r="AD159" s="215"/>
      <c r="AE159" s="215"/>
      <c r="AF159" s="215"/>
      <c r="AG159" s="215" t="s">
        <v>149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22"/>
      <c r="B160" s="223"/>
      <c r="C160" s="257" t="s">
        <v>179</v>
      </c>
      <c r="D160" s="244"/>
      <c r="E160" s="244"/>
      <c r="F160" s="244"/>
      <c r="G160" s="24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15"/>
      <c r="Z160" s="215"/>
      <c r="AA160" s="215"/>
      <c r="AB160" s="215"/>
      <c r="AC160" s="215"/>
      <c r="AD160" s="215"/>
      <c r="AE160" s="215"/>
      <c r="AF160" s="215"/>
      <c r="AG160" s="215" t="s">
        <v>117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x14ac:dyDescent="0.2">
      <c r="A161" s="230" t="s">
        <v>107</v>
      </c>
      <c r="B161" s="231" t="s">
        <v>70</v>
      </c>
      <c r="C161" s="255" t="s">
        <v>71</v>
      </c>
      <c r="D161" s="232"/>
      <c r="E161" s="233"/>
      <c r="F161" s="234"/>
      <c r="G161" s="234">
        <f>SUMIF(AG162:AG166,"&lt;&gt;NOR",G162:G166)</f>
        <v>0</v>
      </c>
      <c r="H161" s="234"/>
      <c r="I161" s="234">
        <f>SUM(I162:I166)</f>
        <v>0</v>
      </c>
      <c r="J161" s="234"/>
      <c r="K161" s="234">
        <f>SUM(K162:K166)</f>
        <v>0</v>
      </c>
      <c r="L161" s="234"/>
      <c r="M161" s="234">
        <f>SUM(M162:M166)</f>
        <v>0</v>
      </c>
      <c r="N161" s="234"/>
      <c r="O161" s="234">
        <f>SUM(O162:O166)</f>
        <v>0</v>
      </c>
      <c r="P161" s="234"/>
      <c r="Q161" s="234">
        <f>SUM(Q162:Q166)</f>
        <v>0.1</v>
      </c>
      <c r="R161" s="234"/>
      <c r="S161" s="234"/>
      <c r="T161" s="235"/>
      <c r="U161" s="229"/>
      <c r="V161" s="229">
        <f>SUM(V162:V166)</f>
        <v>2.44</v>
      </c>
      <c r="W161" s="229"/>
      <c r="X161" s="229"/>
      <c r="AG161" t="s">
        <v>108</v>
      </c>
    </row>
    <row r="162" spans="1:60" outlineLevel="1" x14ac:dyDescent="0.2">
      <c r="A162" s="236">
        <v>58</v>
      </c>
      <c r="B162" s="237" t="s">
        <v>317</v>
      </c>
      <c r="C162" s="256" t="s">
        <v>318</v>
      </c>
      <c r="D162" s="238" t="s">
        <v>111</v>
      </c>
      <c r="E162" s="239">
        <v>2.65</v>
      </c>
      <c r="F162" s="240"/>
      <c r="G162" s="241">
        <f>ROUND(E162*F162,2)</f>
        <v>0</v>
      </c>
      <c r="H162" s="240"/>
      <c r="I162" s="241">
        <f>ROUND(E162*H162,2)</f>
        <v>0</v>
      </c>
      <c r="J162" s="240"/>
      <c r="K162" s="241">
        <f>ROUND(E162*J162,2)</f>
        <v>0</v>
      </c>
      <c r="L162" s="241">
        <v>21</v>
      </c>
      <c r="M162" s="241">
        <f>G162*(1+L162/100)</f>
        <v>0</v>
      </c>
      <c r="N162" s="241">
        <v>0</v>
      </c>
      <c r="O162" s="241">
        <f>ROUND(E162*N162,2)</f>
        <v>0</v>
      </c>
      <c r="P162" s="241">
        <v>2.1000000000000001E-2</v>
      </c>
      <c r="Q162" s="241">
        <f>ROUND(E162*P162,2)</f>
        <v>0.06</v>
      </c>
      <c r="R162" s="241" t="s">
        <v>319</v>
      </c>
      <c r="S162" s="241" t="s">
        <v>113</v>
      </c>
      <c r="T162" s="242" t="s">
        <v>113</v>
      </c>
      <c r="U162" s="224">
        <v>0.45</v>
      </c>
      <c r="V162" s="224">
        <f>ROUND(E162*U162,2)</f>
        <v>1.19</v>
      </c>
      <c r="W162" s="224"/>
      <c r="X162" s="224" t="s">
        <v>114</v>
      </c>
      <c r="Y162" s="215"/>
      <c r="Z162" s="215"/>
      <c r="AA162" s="215"/>
      <c r="AB162" s="215"/>
      <c r="AC162" s="215"/>
      <c r="AD162" s="215"/>
      <c r="AE162" s="215"/>
      <c r="AF162" s="215"/>
      <c r="AG162" s="215" t="s">
        <v>115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22"/>
      <c r="B163" s="223"/>
      <c r="C163" s="259" t="s">
        <v>320</v>
      </c>
      <c r="D163" s="225"/>
      <c r="E163" s="226">
        <v>1.28</v>
      </c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15"/>
      <c r="Z163" s="215"/>
      <c r="AA163" s="215"/>
      <c r="AB163" s="215"/>
      <c r="AC163" s="215"/>
      <c r="AD163" s="215"/>
      <c r="AE163" s="215"/>
      <c r="AF163" s="215"/>
      <c r="AG163" s="215" t="s">
        <v>120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 x14ac:dyDescent="0.2">
      <c r="A164" s="222"/>
      <c r="B164" s="223"/>
      <c r="C164" s="259" t="s">
        <v>321</v>
      </c>
      <c r="D164" s="225"/>
      <c r="E164" s="226">
        <v>1.37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15"/>
      <c r="Z164" s="215"/>
      <c r="AA164" s="215"/>
      <c r="AB164" s="215"/>
      <c r="AC164" s="215"/>
      <c r="AD164" s="215"/>
      <c r="AE164" s="215"/>
      <c r="AF164" s="215"/>
      <c r="AG164" s="215" t="s">
        <v>120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36">
        <v>59</v>
      </c>
      <c r="B165" s="237" t="s">
        <v>322</v>
      </c>
      <c r="C165" s="256" t="s">
        <v>323</v>
      </c>
      <c r="D165" s="238" t="s">
        <v>111</v>
      </c>
      <c r="E165" s="239">
        <v>5.25</v>
      </c>
      <c r="F165" s="240"/>
      <c r="G165" s="241">
        <f>ROUND(E165*F165,2)</f>
        <v>0</v>
      </c>
      <c r="H165" s="240"/>
      <c r="I165" s="241">
        <f>ROUND(E165*H165,2)</f>
        <v>0</v>
      </c>
      <c r="J165" s="240"/>
      <c r="K165" s="241">
        <f>ROUND(E165*J165,2)</f>
        <v>0</v>
      </c>
      <c r="L165" s="241">
        <v>21</v>
      </c>
      <c r="M165" s="241">
        <f>G165*(1+L165/100)</f>
        <v>0</v>
      </c>
      <c r="N165" s="241">
        <v>0</v>
      </c>
      <c r="O165" s="241">
        <f>ROUND(E165*N165,2)</f>
        <v>0</v>
      </c>
      <c r="P165" s="241">
        <v>7.0000000000000001E-3</v>
      </c>
      <c r="Q165" s="241">
        <f>ROUND(E165*P165,2)</f>
        <v>0.04</v>
      </c>
      <c r="R165" s="241" t="s">
        <v>319</v>
      </c>
      <c r="S165" s="241" t="s">
        <v>113</v>
      </c>
      <c r="T165" s="242" t="s">
        <v>113</v>
      </c>
      <c r="U165" s="224">
        <v>0.23799999999999999</v>
      </c>
      <c r="V165" s="224">
        <f>ROUND(E165*U165,2)</f>
        <v>1.25</v>
      </c>
      <c r="W165" s="224"/>
      <c r="X165" s="224" t="s">
        <v>114</v>
      </c>
      <c r="Y165" s="215"/>
      <c r="Z165" s="215"/>
      <c r="AA165" s="215"/>
      <c r="AB165" s="215"/>
      <c r="AC165" s="215"/>
      <c r="AD165" s="215"/>
      <c r="AE165" s="215"/>
      <c r="AF165" s="215"/>
      <c r="AG165" s="215" t="s">
        <v>115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 x14ac:dyDescent="0.2">
      <c r="A166" s="222"/>
      <c r="B166" s="223"/>
      <c r="C166" s="259" t="s">
        <v>324</v>
      </c>
      <c r="D166" s="225"/>
      <c r="E166" s="226">
        <v>5.25</v>
      </c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15"/>
      <c r="Z166" s="215"/>
      <c r="AA166" s="215"/>
      <c r="AB166" s="215"/>
      <c r="AC166" s="215"/>
      <c r="AD166" s="215"/>
      <c r="AE166" s="215"/>
      <c r="AF166" s="215"/>
      <c r="AG166" s="215" t="s">
        <v>120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x14ac:dyDescent="0.2">
      <c r="A167" s="230" t="s">
        <v>107</v>
      </c>
      <c r="B167" s="231" t="s">
        <v>72</v>
      </c>
      <c r="C167" s="255" t="s">
        <v>73</v>
      </c>
      <c r="D167" s="232"/>
      <c r="E167" s="233"/>
      <c r="F167" s="234"/>
      <c r="G167" s="234">
        <f>SUMIF(AG168:AG174,"&lt;&gt;NOR",G168:G174)</f>
        <v>0</v>
      </c>
      <c r="H167" s="234"/>
      <c r="I167" s="234">
        <f>SUM(I168:I174)</f>
        <v>0</v>
      </c>
      <c r="J167" s="234"/>
      <c r="K167" s="234">
        <f>SUM(K168:K174)</f>
        <v>0</v>
      </c>
      <c r="L167" s="234"/>
      <c r="M167" s="234">
        <f>SUM(M168:M174)</f>
        <v>0</v>
      </c>
      <c r="N167" s="234"/>
      <c r="O167" s="234">
        <f>SUM(O168:O174)</f>
        <v>0.09</v>
      </c>
      <c r="P167" s="234"/>
      <c r="Q167" s="234">
        <f>SUM(Q168:Q174)</f>
        <v>0</v>
      </c>
      <c r="R167" s="234"/>
      <c r="S167" s="234"/>
      <c r="T167" s="235"/>
      <c r="U167" s="229"/>
      <c r="V167" s="229">
        <f>SUM(V168:V174)</f>
        <v>92.37</v>
      </c>
      <c r="W167" s="229"/>
      <c r="X167" s="229"/>
      <c r="AG167" t="s">
        <v>108</v>
      </c>
    </row>
    <row r="168" spans="1:60" outlineLevel="1" x14ac:dyDescent="0.2">
      <c r="A168" s="236">
        <v>60</v>
      </c>
      <c r="B168" s="237" t="s">
        <v>325</v>
      </c>
      <c r="C168" s="256" t="s">
        <v>326</v>
      </c>
      <c r="D168" s="238" t="s">
        <v>111</v>
      </c>
      <c r="E168" s="239">
        <v>53.832500000000003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21</v>
      </c>
      <c r="M168" s="241">
        <f>G168*(1+L168/100)</f>
        <v>0</v>
      </c>
      <c r="N168" s="241">
        <v>1.8000000000000001E-4</v>
      </c>
      <c r="O168" s="241">
        <f>ROUND(E168*N168,2)</f>
        <v>0.01</v>
      </c>
      <c r="P168" s="241">
        <v>0</v>
      </c>
      <c r="Q168" s="241">
        <f>ROUND(E168*P168,2)</f>
        <v>0</v>
      </c>
      <c r="R168" s="241" t="s">
        <v>327</v>
      </c>
      <c r="S168" s="241" t="s">
        <v>113</v>
      </c>
      <c r="T168" s="242" t="s">
        <v>113</v>
      </c>
      <c r="U168" s="224">
        <v>0.37</v>
      </c>
      <c r="V168" s="224">
        <f>ROUND(E168*U168,2)</f>
        <v>19.920000000000002</v>
      </c>
      <c r="W168" s="224"/>
      <c r="X168" s="224" t="s">
        <v>114</v>
      </c>
      <c r="Y168" s="215"/>
      <c r="Z168" s="215"/>
      <c r="AA168" s="215"/>
      <c r="AB168" s="215"/>
      <c r="AC168" s="215"/>
      <c r="AD168" s="215"/>
      <c r="AE168" s="215"/>
      <c r="AF168" s="215"/>
      <c r="AG168" s="215" t="s">
        <v>115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1" x14ac:dyDescent="0.2">
      <c r="A169" s="222"/>
      <c r="B169" s="223"/>
      <c r="C169" s="259" t="s">
        <v>313</v>
      </c>
      <c r="D169" s="225"/>
      <c r="E169" s="226">
        <v>53.832500000000003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24"/>
      <c r="Y169" s="215"/>
      <c r="Z169" s="215"/>
      <c r="AA169" s="215"/>
      <c r="AB169" s="215"/>
      <c r="AC169" s="215"/>
      <c r="AD169" s="215"/>
      <c r="AE169" s="215"/>
      <c r="AF169" s="215"/>
      <c r="AG169" s="215" t="s">
        <v>120</v>
      </c>
      <c r="AH169" s="215">
        <v>5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ht="22.5" outlineLevel="1" x14ac:dyDescent="0.2">
      <c r="A170" s="236">
        <v>61</v>
      </c>
      <c r="B170" s="237" t="s">
        <v>328</v>
      </c>
      <c r="C170" s="256" t="s">
        <v>329</v>
      </c>
      <c r="D170" s="238" t="s">
        <v>111</v>
      </c>
      <c r="E170" s="239">
        <v>482.97039999999998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21</v>
      </c>
      <c r="M170" s="241">
        <f>G170*(1+L170/100)</f>
        <v>0</v>
      </c>
      <c r="N170" s="241">
        <v>1.6000000000000001E-4</v>
      </c>
      <c r="O170" s="241">
        <f>ROUND(E170*N170,2)</f>
        <v>0.08</v>
      </c>
      <c r="P170" s="241">
        <v>0</v>
      </c>
      <c r="Q170" s="241">
        <f>ROUND(E170*P170,2)</f>
        <v>0</v>
      </c>
      <c r="R170" s="241" t="s">
        <v>327</v>
      </c>
      <c r="S170" s="241" t="s">
        <v>113</v>
      </c>
      <c r="T170" s="242" t="s">
        <v>113</v>
      </c>
      <c r="U170" s="224">
        <v>0.15</v>
      </c>
      <c r="V170" s="224">
        <f>ROUND(E170*U170,2)</f>
        <v>72.45</v>
      </c>
      <c r="W170" s="224"/>
      <c r="X170" s="224" t="s">
        <v>114</v>
      </c>
      <c r="Y170" s="215"/>
      <c r="Z170" s="215"/>
      <c r="AA170" s="215"/>
      <c r="AB170" s="215"/>
      <c r="AC170" s="215"/>
      <c r="AD170" s="215"/>
      <c r="AE170" s="215"/>
      <c r="AF170" s="215"/>
      <c r="AG170" s="215" t="s">
        <v>115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">
      <c r="A171" s="222"/>
      <c r="B171" s="223"/>
      <c r="C171" s="257" t="s">
        <v>330</v>
      </c>
      <c r="D171" s="244"/>
      <c r="E171" s="244"/>
      <c r="F171" s="244"/>
      <c r="G171" s="24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15"/>
      <c r="Z171" s="215"/>
      <c r="AA171" s="215"/>
      <c r="AB171" s="215"/>
      <c r="AC171" s="215"/>
      <c r="AD171" s="215"/>
      <c r="AE171" s="215"/>
      <c r="AF171" s="215"/>
      <c r="AG171" s="215" t="s">
        <v>117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22"/>
      <c r="B172" s="223"/>
      <c r="C172" s="259" t="s">
        <v>331</v>
      </c>
      <c r="D172" s="225"/>
      <c r="E172" s="226">
        <v>360.18779999999998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15"/>
      <c r="Z172" s="215"/>
      <c r="AA172" s="215"/>
      <c r="AB172" s="215"/>
      <c r="AC172" s="215"/>
      <c r="AD172" s="215"/>
      <c r="AE172" s="215"/>
      <c r="AF172" s="215"/>
      <c r="AG172" s="215" t="s">
        <v>120</v>
      </c>
      <c r="AH172" s="215">
        <v>5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 x14ac:dyDescent="0.2">
      <c r="A173" s="222"/>
      <c r="B173" s="223"/>
      <c r="C173" s="259" t="s">
        <v>332</v>
      </c>
      <c r="D173" s="225"/>
      <c r="E173" s="226">
        <v>120.0626</v>
      </c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15"/>
      <c r="Z173" s="215"/>
      <c r="AA173" s="215"/>
      <c r="AB173" s="215"/>
      <c r="AC173" s="215"/>
      <c r="AD173" s="215"/>
      <c r="AE173" s="215"/>
      <c r="AF173" s="215"/>
      <c r="AG173" s="215" t="s">
        <v>120</v>
      </c>
      <c r="AH173" s="215">
        <v>5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ht="22.5" outlineLevel="1" x14ac:dyDescent="0.2">
      <c r="A174" s="222"/>
      <c r="B174" s="223"/>
      <c r="C174" s="259" t="s">
        <v>333</v>
      </c>
      <c r="D174" s="225"/>
      <c r="E174" s="226">
        <v>2.72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15"/>
      <c r="Z174" s="215"/>
      <c r="AA174" s="215"/>
      <c r="AB174" s="215"/>
      <c r="AC174" s="215"/>
      <c r="AD174" s="215"/>
      <c r="AE174" s="215"/>
      <c r="AF174" s="215"/>
      <c r="AG174" s="215" t="s">
        <v>120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x14ac:dyDescent="0.2">
      <c r="A175" s="230" t="s">
        <v>107</v>
      </c>
      <c r="B175" s="231" t="s">
        <v>74</v>
      </c>
      <c r="C175" s="255" t="s">
        <v>75</v>
      </c>
      <c r="D175" s="232"/>
      <c r="E175" s="233"/>
      <c r="F175" s="234"/>
      <c r="G175" s="234">
        <f>SUMIF(AG176:AG189,"&lt;&gt;NOR",G176:G189)</f>
        <v>0</v>
      </c>
      <c r="H175" s="234"/>
      <c r="I175" s="234">
        <f>SUM(I176:I189)</f>
        <v>0</v>
      </c>
      <c r="J175" s="234"/>
      <c r="K175" s="234">
        <f>SUM(K176:K189)</f>
        <v>0</v>
      </c>
      <c r="L175" s="234"/>
      <c r="M175" s="234">
        <f>SUM(M176:M189)</f>
        <v>0</v>
      </c>
      <c r="N175" s="234"/>
      <c r="O175" s="234">
        <f>SUM(O176:O189)</f>
        <v>0.01</v>
      </c>
      <c r="P175" s="234"/>
      <c r="Q175" s="234">
        <f>SUM(Q176:Q189)</f>
        <v>0</v>
      </c>
      <c r="R175" s="234"/>
      <c r="S175" s="234"/>
      <c r="T175" s="235"/>
      <c r="U175" s="229"/>
      <c r="V175" s="229">
        <f>SUM(V176:V189)</f>
        <v>51.9</v>
      </c>
      <c r="W175" s="229"/>
      <c r="X175" s="229"/>
      <c r="AG175" t="s">
        <v>108</v>
      </c>
    </row>
    <row r="176" spans="1:60" outlineLevel="1" x14ac:dyDescent="0.2">
      <c r="A176" s="236">
        <v>62</v>
      </c>
      <c r="B176" s="237" t="s">
        <v>334</v>
      </c>
      <c r="C176" s="256" t="s">
        <v>335</v>
      </c>
      <c r="D176" s="238" t="s">
        <v>153</v>
      </c>
      <c r="E176" s="239">
        <v>52.37</v>
      </c>
      <c r="F176" s="240"/>
      <c r="G176" s="241">
        <f>ROUND(E176*F176,2)</f>
        <v>0</v>
      </c>
      <c r="H176" s="240"/>
      <c r="I176" s="241">
        <f>ROUND(E176*H176,2)</f>
        <v>0</v>
      </c>
      <c r="J176" s="240"/>
      <c r="K176" s="241">
        <f>ROUND(E176*J176,2)</f>
        <v>0</v>
      </c>
      <c r="L176" s="241">
        <v>21</v>
      </c>
      <c r="M176" s="241">
        <f>G176*(1+L176/100)</f>
        <v>0</v>
      </c>
      <c r="N176" s="241">
        <v>0</v>
      </c>
      <c r="O176" s="241">
        <f>ROUND(E176*N176,2)</f>
        <v>0</v>
      </c>
      <c r="P176" s="241">
        <v>0</v>
      </c>
      <c r="Q176" s="241">
        <f>ROUND(E176*P176,2)</f>
        <v>0</v>
      </c>
      <c r="R176" s="241"/>
      <c r="S176" s="241" t="s">
        <v>113</v>
      </c>
      <c r="T176" s="242" t="s">
        <v>113</v>
      </c>
      <c r="U176" s="224">
        <v>0.49717</v>
      </c>
      <c r="V176" s="224">
        <f>ROUND(E176*U176,2)</f>
        <v>26.04</v>
      </c>
      <c r="W176" s="224"/>
      <c r="X176" s="224" t="s">
        <v>114</v>
      </c>
      <c r="Y176" s="215"/>
      <c r="Z176" s="215"/>
      <c r="AA176" s="215"/>
      <c r="AB176" s="215"/>
      <c r="AC176" s="215"/>
      <c r="AD176" s="215"/>
      <c r="AE176" s="215"/>
      <c r="AF176" s="215"/>
      <c r="AG176" s="215" t="s">
        <v>115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 x14ac:dyDescent="0.2">
      <c r="A177" s="222"/>
      <c r="B177" s="223"/>
      <c r="C177" s="259" t="s">
        <v>336</v>
      </c>
      <c r="D177" s="225"/>
      <c r="E177" s="226">
        <v>52.37</v>
      </c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24"/>
      <c r="Y177" s="215"/>
      <c r="Z177" s="215"/>
      <c r="AA177" s="215"/>
      <c r="AB177" s="215"/>
      <c r="AC177" s="215"/>
      <c r="AD177" s="215"/>
      <c r="AE177" s="215"/>
      <c r="AF177" s="215"/>
      <c r="AG177" s="215" t="s">
        <v>120</v>
      </c>
      <c r="AH177" s="215">
        <v>5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36">
        <v>63</v>
      </c>
      <c r="B178" s="237" t="s">
        <v>337</v>
      </c>
      <c r="C178" s="256" t="s">
        <v>338</v>
      </c>
      <c r="D178" s="238" t="s">
        <v>173</v>
      </c>
      <c r="E178" s="239">
        <v>5</v>
      </c>
      <c r="F178" s="240"/>
      <c r="G178" s="241">
        <f>ROUND(E178*F178,2)</f>
        <v>0</v>
      </c>
      <c r="H178" s="240"/>
      <c r="I178" s="241">
        <f>ROUND(E178*H178,2)</f>
        <v>0</v>
      </c>
      <c r="J178" s="240"/>
      <c r="K178" s="241">
        <f>ROUND(E178*J178,2)</f>
        <v>0</v>
      </c>
      <c r="L178" s="241">
        <v>21</v>
      </c>
      <c r="M178" s="241">
        <f>G178*(1+L178/100)</f>
        <v>0</v>
      </c>
      <c r="N178" s="241">
        <v>0</v>
      </c>
      <c r="O178" s="241">
        <f>ROUND(E178*N178,2)</f>
        <v>0</v>
      </c>
      <c r="P178" s="241">
        <v>0</v>
      </c>
      <c r="Q178" s="241">
        <f>ROUND(E178*P178,2)</f>
        <v>0</v>
      </c>
      <c r="R178" s="241"/>
      <c r="S178" s="241" t="s">
        <v>113</v>
      </c>
      <c r="T178" s="242" t="s">
        <v>113</v>
      </c>
      <c r="U178" s="224">
        <v>1.7733300000000001</v>
      </c>
      <c r="V178" s="224">
        <f>ROUND(E178*U178,2)</f>
        <v>8.8699999999999992</v>
      </c>
      <c r="W178" s="224"/>
      <c r="X178" s="224" t="s">
        <v>114</v>
      </c>
      <c r="Y178" s="215"/>
      <c r="Z178" s="215"/>
      <c r="AA178" s="215"/>
      <c r="AB178" s="215"/>
      <c r="AC178" s="215"/>
      <c r="AD178" s="215"/>
      <c r="AE178" s="215"/>
      <c r="AF178" s="215"/>
      <c r="AG178" s="215" t="s">
        <v>115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22"/>
      <c r="B179" s="223"/>
      <c r="C179" s="259" t="s">
        <v>339</v>
      </c>
      <c r="D179" s="225"/>
      <c r="E179" s="226">
        <v>5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15"/>
      <c r="Z179" s="215"/>
      <c r="AA179" s="215"/>
      <c r="AB179" s="215"/>
      <c r="AC179" s="215"/>
      <c r="AD179" s="215"/>
      <c r="AE179" s="215"/>
      <c r="AF179" s="215"/>
      <c r="AG179" s="215" t="s">
        <v>120</v>
      </c>
      <c r="AH179" s="215">
        <v>5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36">
        <v>64</v>
      </c>
      <c r="B180" s="237" t="s">
        <v>340</v>
      </c>
      <c r="C180" s="256" t="s">
        <v>341</v>
      </c>
      <c r="D180" s="238" t="s">
        <v>153</v>
      </c>
      <c r="E180" s="239">
        <v>52.37</v>
      </c>
      <c r="F180" s="240"/>
      <c r="G180" s="241">
        <f>ROUND(E180*F180,2)</f>
        <v>0</v>
      </c>
      <c r="H180" s="240"/>
      <c r="I180" s="241">
        <f>ROUND(E180*H180,2)</f>
        <v>0</v>
      </c>
      <c r="J180" s="240"/>
      <c r="K180" s="241">
        <f>ROUND(E180*J180,2)</f>
        <v>0</v>
      </c>
      <c r="L180" s="241">
        <v>21</v>
      </c>
      <c r="M180" s="241">
        <f>G180*(1+L180/100)</f>
        <v>0</v>
      </c>
      <c r="N180" s="241">
        <v>0</v>
      </c>
      <c r="O180" s="241">
        <f>ROUND(E180*N180,2)</f>
        <v>0</v>
      </c>
      <c r="P180" s="241">
        <v>0</v>
      </c>
      <c r="Q180" s="241">
        <f>ROUND(E180*P180,2)</f>
        <v>0</v>
      </c>
      <c r="R180" s="241"/>
      <c r="S180" s="241" t="s">
        <v>113</v>
      </c>
      <c r="T180" s="242" t="s">
        <v>113</v>
      </c>
      <c r="U180" s="224">
        <v>0.248</v>
      </c>
      <c r="V180" s="224">
        <f>ROUND(E180*U180,2)</f>
        <v>12.99</v>
      </c>
      <c r="W180" s="224"/>
      <c r="X180" s="224" t="s">
        <v>114</v>
      </c>
      <c r="Y180" s="215"/>
      <c r="Z180" s="215"/>
      <c r="AA180" s="215"/>
      <c r="AB180" s="215"/>
      <c r="AC180" s="215"/>
      <c r="AD180" s="215"/>
      <c r="AE180" s="215"/>
      <c r="AF180" s="215"/>
      <c r="AG180" s="215" t="s">
        <v>115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 x14ac:dyDescent="0.2">
      <c r="A181" s="222"/>
      <c r="B181" s="223"/>
      <c r="C181" s="259" t="s">
        <v>342</v>
      </c>
      <c r="D181" s="225"/>
      <c r="E181" s="226">
        <v>28.2</v>
      </c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15"/>
      <c r="Z181" s="215"/>
      <c r="AA181" s="215"/>
      <c r="AB181" s="215"/>
      <c r="AC181" s="215"/>
      <c r="AD181" s="215"/>
      <c r="AE181" s="215"/>
      <c r="AF181" s="215"/>
      <c r="AG181" s="215" t="s">
        <v>120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22"/>
      <c r="B182" s="223"/>
      <c r="C182" s="259" t="s">
        <v>343</v>
      </c>
      <c r="D182" s="225"/>
      <c r="E182" s="226">
        <v>24.17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15"/>
      <c r="Z182" s="215"/>
      <c r="AA182" s="215"/>
      <c r="AB182" s="215"/>
      <c r="AC182" s="215"/>
      <c r="AD182" s="215"/>
      <c r="AE182" s="215"/>
      <c r="AF182" s="215"/>
      <c r="AG182" s="215" t="s">
        <v>120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 x14ac:dyDescent="0.2">
      <c r="A183" s="236">
        <v>65</v>
      </c>
      <c r="B183" s="237" t="s">
        <v>344</v>
      </c>
      <c r="C183" s="256" t="s">
        <v>345</v>
      </c>
      <c r="D183" s="238" t="s">
        <v>173</v>
      </c>
      <c r="E183" s="239">
        <v>5</v>
      </c>
      <c r="F183" s="240"/>
      <c r="G183" s="241">
        <f>ROUND(E183*F183,2)</f>
        <v>0</v>
      </c>
      <c r="H183" s="240"/>
      <c r="I183" s="241">
        <f>ROUND(E183*H183,2)</f>
        <v>0</v>
      </c>
      <c r="J183" s="240"/>
      <c r="K183" s="241">
        <f>ROUND(E183*J183,2)</f>
        <v>0</v>
      </c>
      <c r="L183" s="241">
        <v>21</v>
      </c>
      <c r="M183" s="241">
        <f>G183*(1+L183/100)</f>
        <v>0</v>
      </c>
      <c r="N183" s="241">
        <v>0</v>
      </c>
      <c r="O183" s="241">
        <f>ROUND(E183*N183,2)</f>
        <v>0</v>
      </c>
      <c r="P183" s="241">
        <v>0</v>
      </c>
      <c r="Q183" s="241">
        <f>ROUND(E183*P183,2)</f>
        <v>0</v>
      </c>
      <c r="R183" s="241"/>
      <c r="S183" s="241" t="s">
        <v>113</v>
      </c>
      <c r="T183" s="242" t="s">
        <v>113</v>
      </c>
      <c r="U183" s="224">
        <v>0.8</v>
      </c>
      <c r="V183" s="224">
        <f>ROUND(E183*U183,2)</f>
        <v>4</v>
      </c>
      <c r="W183" s="224"/>
      <c r="X183" s="224" t="s">
        <v>114</v>
      </c>
      <c r="Y183" s="215"/>
      <c r="Z183" s="215"/>
      <c r="AA183" s="215"/>
      <c r="AB183" s="215"/>
      <c r="AC183" s="215"/>
      <c r="AD183" s="215"/>
      <c r="AE183" s="215"/>
      <c r="AF183" s="215"/>
      <c r="AG183" s="215" t="s">
        <v>115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22"/>
      <c r="B184" s="223"/>
      <c r="C184" s="259" t="s">
        <v>306</v>
      </c>
      <c r="D184" s="225"/>
      <c r="E184" s="226">
        <v>3</v>
      </c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24"/>
      <c r="Y184" s="215"/>
      <c r="Z184" s="215"/>
      <c r="AA184" s="215"/>
      <c r="AB184" s="215"/>
      <c r="AC184" s="215"/>
      <c r="AD184" s="215"/>
      <c r="AE184" s="215"/>
      <c r="AF184" s="215"/>
      <c r="AG184" s="215" t="s">
        <v>120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22"/>
      <c r="B185" s="223"/>
      <c r="C185" s="259" t="s">
        <v>346</v>
      </c>
      <c r="D185" s="225"/>
      <c r="E185" s="226">
        <v>2</v>
      </c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24"/>
      <c r="Y185" s="215"/>
      <c r="Z185" s="215"/>
      <c r="AA185" s="215"/>
      <c r="AB185" s="215"/>
      <c r="AC185" s="215"/>
      <c r="AD185" s="215"/>
      <c r="AE185" s="215"/>
      <c r="AF185" s="215"/>
      <c r="AG185" s="215" t="s">
        <v>120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36">
        <v>66</v>
      </c>
      <c r="B186" s="237" t="s">
        <v>347</v>
      </c>
      <c r="C186" s="256" t="s">
        <v>348</v>
      </c>
      <c r="D186" s="238" t="s">
        <v>173</v>
      </c>
      <c r="E186" s="239">
        <v>5</v>
      </c>
      <c r="F186" s="240"/>
      <c r="G186" s="241">
        <f>ROUND(E186*F186,2)</f>
        <v>0</v>
      </c>
      <c r="H186" s="240"/>
      <c r="I186" s="241">
        <f>ROUND(E186*H186,2)</f>
        <v>0</v>
      </c>
      <c r="J186" s="240"/>
      <c r="K186" s="241">
        <f>ROUND(E186*J186,2)</f>
        <v>0</v>
      </c>
      <c r="L186" s="241">
        <v>21</v>
      </c>
      <c r="M186" s="241">
        <f>G186*(1+L186/100)</f>
        <v>0</v>
      </c>
      <c r="N186" s="241">
        <v>3.8000000000000002E-4</v>
      </c>
      <c r="O186" s="241">
        <f>ROUND(E186*N186,2)</f>
        <v>0</v>
      </c>
      <c r="P186" s="241">
        <v>0</v>
      </c>
      <c r="Q186" s="241">
        <f>ROUND(E186*P186,2)</f>
        <v>0</v>
      </c>
      <c r="R186" s="241" t="s">
        <v>256</v>
      </c>
      <c r="S186" s="241" t="s">
        <v>113</v>
      </c>
      <c r="T186" s="242" t="s">
        <v>113</v>
      </c>
      <c r="U186" s="224">
        <v>0</v>
      </c>
      <c r="V186" s="224">
        <f>ROUND(E186*U186,2)</f>
        <v>0</v>
      </c>
      <c r="W186" s="224"/>
      <c r="X186" s="224" t="s">
        <v>257</v>
      </c>
      <c r="Y186" s="215"/>
      <c r="Z186" s="215"/>
      <c r="AA186" s="215"/>
      <c r="AB186" s="215"/>
      <c r="AC186" s="215"/>
      <c r="AD186" s="215"/>
      <c r="AE186" s="215"/>
      <c r="AF186" s="215"/>
      <c r="AG186" s="215" t="s">
        <v>258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">
      <c r="A187" s="222"/>
      <c r="B187" s="223"/>
      <c r="C187" s="259" t="s">
        <v>349</v>
      </c>
      <c r="D187" s="225"/>
      <c r="E187" s="226">
        <v>5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24"/>
      <c r="Y187" s="215"/>
      <c r="Z187" s="215"/>
      <c r="AA187" s="215"/>
      <c r="AB187" s="215"/>
      <c r="AC187" s="215"/>
      <c r="AD187" s="215"/>
      <c r="AE187" s="215"/>
      <c r="AF187" s="215"/>
      <c r="AG187" s="215" t="s">
        <v>120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36">
        <v>67</v>
      </c>
      <c r="B188" s="237" t="s">
        <v>350</v>
      </c>
      <c r="C188" s="256" t="s">
        <v>351</v>
      </c>
      <c r="D188" s="238" t="s">
        <v>173</v>
      </c>
      <c r="E188" s="239">
        <v>45</v>
      </c>
      <c r="F188" s="240"/>
      <c r="G188" s="241">
        <f>ROUND(E188*F188,2)</f>
        <v>0</v>
      </c>
      <c r="H188" s="240"/>
      <c r="I188" s="241">
        <f>ROUND(E188*H188,2)</f>
        <v>0</v>
      </c>
      <c r="J188" s="240"/>
      <c r="K188" s="241">
        <f>ROUND(E188*J188,2)</f>
        <v>0</v>
      </c>
      <c r="L188" s="241">
        <v>21</v>
      </c>
      <c r="M188" s="241">
        <f>G188*(1+L188/100)</f>
        <v>0</v>
      </c>
      <c r="N188" s="241">
        <v>2.7E-4</v>
      </c>
      <c r="O188" s="241">
        <f>ROUND(E188*N188,2)</f>
        <v>0.01</v>
      </c>
      <c r="P188" s="241">
        <v>0</v>
      </c>
      <c r="Q188" s="241">
        <f>ROUND(E188*P188,2)</f>
        <v>0</v>
      </c>
      <c r="R188" s="241" t="s">
        <v>256</v>
      </c>
      <c r="S188" s="241" t="s">
        <v>113</v>
      </c>
      <c r="T188" s="242" t="s">
        <v>113</v>
      </c>
      <c r="U188" s="224">
        <v>0</v>
      </c>
      <c r="V188" s="224">
        <f>ROUND(E188*U188,2)</f>
        <v>0</v>
      </c>
      <c r="W188" s="224"/>
      <c r="X188" s="224" t="s">
        <v>257</v>
      </c>
      <c r="Y188" s="215"/>
      <c r="Z188" s="215"/>
      <c r="AA188" s="215"/>
      <c r="AB188" s="215"/>
      <c r="AC188" s="215"/>
      <c r="AD188" s="215"/>
      <c r="AE188" s="215"/>
      <c r="AF188" s="215"/>
      <c r="AG188" s="215" t="s">
        <v>258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22"/>
      <c r="B189" s="223"/>
      <c r="C189" s="259" t="s">
        <v>352</v>
      </c>
      <c r="D189" s="225"/>
      <c r="E189" s="226">
        <v>45</v>
      </c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24"/>
      <c r="Y189" s="215"/>
      <c r="Z189" s="215"/>
      <c r="AA189" s="215"/>
      <c r="AB189" s="215"/>
      <c r="AC189" s="215"/>
      <c r="AD189" s="215"/>
      <c r="AE189" s="215"/>
      <c r="AF189" s="215"/>
      <c r="AG189" s="215" t="s">
        <v>120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x14ac:dyDescent="0.2">
      <c r="A190" s="230" t="s">
        <v>107</v>
      </c>
      <c r="B190" s="231" t="s">
        <v>76</v>
      </c>
      <c r="C190" s="255" t="s">
        <v>77</v>
      </c>
      <c r="D190" s="232"/>
      <c r="E190" s="233"/>
      <c r="F190" s="234"/>
      <c r="G190" s="234">
        <f>SUMIF(AG191:AG201,"&lt;&gt;NOR",G191:G201)</f>
        <v>0</v>
      </c>
      <c r="H190" s="234"/>
      <c r="I190" s="234">
        <f>SUM(I191:I201)</f>
        <v>0</v>
      </c>
      <c r="J190" s="234"/>
      <c r="K190" s="234">
        <f>SUM(K191:K201)</f>
        <v>0</v>
      </c>
      <c r="L190" s="234"/>
      <c r="M190" s="234">
        <f>SUM(M191:M201)</f>
        <v>0</v>
      </c>
      <c r="N190" s="234"/>
      <c r="O190" s="234">
        <f>SUM(O191:O201)</f>
        <v>0</v>
      </c>
      <c r="P190" s="234"/>
      <c r="Q190" s="234">
        <f>SUM(Q191:Q201)</f>
        <v>0</v>
      </c>
      <c r="R190" s="234"/>
      <c r="S190" s="234"/>
      <c r="T190" s="235"/>
      <c r="U190" s="229"/>
      <c r="V190" s="229">
        <f>SUM(V191:V201)</f>
        <v>153.14999999999998</v>
      </c>
      <c r="W190" s="229"/>
      <c r="X190" s="229"/>
      <c r="AG190" t="s">
        <v>108</v>
      </c>
    </row>
    <row r="191" spans="1:60" outlineLevel="1" x14ac:dyDescent="0.2">
      <c r="A191" s="236">
        <v>68</v>
      </c>
      <c r="B191" s="237" t="s">
        <v>353</v>
      </c>
      <c r="C191" s="256" t="s">
        <v>354</v>
      </c>
      <c r="D191" s="238" t="s">
        <v>146</v>
      </c>
      <c r="E191" s="239">
        <v>50.908290000000001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1" t="s">
        <v>355</v>
      </c>
      <c r="S191" s="241" t="s">
        <v>113</v>
      </c>
      <c r="T191" s="242" t="s">
        <v>113</v>
      </c>
      <c r="U191" s="224">
        <v>0.749</v>
      </c>
      <c r="V191" s="224">
        <f>ROUND(E191*U191,2)</f>
        <v>38.130000000000003</v>
      </c>
      <c r="W191" s="224"/>
      <c r="X191" s="224" t="s">
        <v>356</v>
      </c>
      <c r="Y191" s="215"/>
      <c r="Z191" s="215"/>
      <c r="AA191" s="215"/>
      <c r="AB191" s="215"/>
      <c r="AC191" s="215"/>
      <c r="AD191" s="215"/>
      <c r="AE191" s="215"/>
      <c r="AF191" s="215"/>
      <c r="AG191" s="215" t="s">
        <v>357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22.5" outlineLevel="1" x14ac:dyDescent="0.2">
      <c r="A192" s="222"/>
      <c r="B192" s="223"/>
      <c r="C192" s="257" t="s">
        <v>358</v>
      </c>
      <c r="D192" s="244"/>
      <c r="E192" s="244"/>
      <c r="F192" s="244"/>
      <c r="G192" s="24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24"/>
      <c r="Y192" s="215"/>
      <c r="Z192" s="215"/>
      <c r="AA192" s="215"/>
      <c r="AB192" s="215"/>
      <c r="AC192" s="215"/>
      <c r="AD192" s="215"/>
      <c r="AE192" s="215"/>
      <c r="AF192" s="215"/>
      <c r="AG192" s="215" t="s">
        <v>117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43" t="str">
        <f>C192</f>
        <v>s popřípadným nutným naložením do dopravního zařízení, s vyprázdněním dopravního zařízení na hromadu nebo do dopravního prostředku, vč. příplatku za každých dalších i započatých 3,5 m výšky nad 3,5 m,</v>
      </c>
      <c r="BB192" s="215"/>
      <c r="BC192" s="215"/>
      <c r="BD192" s="215"/>
      <c r="BE192" s="215"/>
      <c r="BF192" s="215"/>
      <c r="BG192" s="215"/>
      <c r="BH192" s="215"/>
    </row>
    <row r="193" spans="1:60" ht="22.5" outlineLevel="1" x14ac:dyDescent="0.2">
      <c r="A193" s="236">
        <v>69</v>
      </c>
      <c r="B193" s="237" t="s">
        <v>359</v>
      </c>
      <c r="C193" s="256" t="s">
        <v>360</v>
      </c>
      <c r="D193" s="238" t="s">
        <v>146</v>
      </c>
      <c r="E193" s="239">
        <v>50.908290000000001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41">
        <v>0</v>
      </c>
      <c r="O193" s="241">
        <f>ROUND(E193*N193,2)</f>
        <v>0</v>
      </c>
      <c r="P193" s="241">
        <v>0</v>
      </c>
      <c r="Q193" s="241">
        <f>ROUND(E193*P193,2)</f>
        <v>0</v>
      </c>
      <c r="R193" s="241" t="s">
        <v>355</v>
      </c>
      <c r="S193" s="241" t="s">
        <v>113</v>
      </c>
      <c r="T193" s="242" t="s">
        <v>113</v>
      </c>
      <c r="U193" s="224">
        <v>0.03</v>
      </c>
      <c r="V193" s="224">
        <f>ROUND(E193*U193,2)</f>
        <v>1.53</v>
      </c>
      <c r="W193" s="224"/>
      <c r="X193" s="224" t="s">
        <v>356</v>
      </c>
      <c r="Y193" s="215"/>
      <c r="Z193" s="215"/>
      <c r="AA193" s="215"/>
      <c r="AB193" s="215"/>
      <c r="AC193" s="215"/>
      <c r="AD193" s="215"/>
      <c r="AE193" s="215"/>
      <c r="AF193" s="215"/>
      <c r="AG193" s="215" t="s">
        <v>357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ht="22.5" outlineLevel="1" x14ac:dyDescent="0.2">
      <c r="A194" s="222"/>
      <c r="B194" s="223"/>
      <c r="C194" s="257" t="s">
        <v>358</v>
      </c>
      <c r="D194" s="244"/>
      <c r="E194" s="244"/>
      <c r="F194" s="244"/>
      <c r="G194" s="24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24"/>
      <c r="Y194" s="215"/>
      <c r="Z194" s="215"/>
      <c r="AA194" s="215"/>
      <c r="AB194" s="215"/>
      <c r="AC194" s="215"/>
      <c r="AD194" s="215"/>
      <c r="AE194" s="215"/>
      <c r="AF194" s="215"/>
      <c r="AG194" s="215" t="s">
        <v>117</v>
      </c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43" t="str">
        <f>C194</f>
        <v>s popřípadným nutným naložením do dopravního zařízení, s vyprázdněním dopravního zařízení na hromadu nebo do dopravního prostředku, vč. příplatku za každých dalších i započatých 3,5 m výšky nad 3,5 m,</v>
      </c>
      <c r="BB194" s="215"/>
      <c r="BC194" s="215"/>
      <c r="BD194" s="215"/>
      <c r="BE194" s="215"/>
      <c r="BF194" s="215"/>
      <c r="BG194" s="215"/>
      <c r="BH194" s="215"/>
    </row>
    <row r="195" spans="1:60" ht="22.5" outlineLevel="1" x14ac:dyDescent="0.2">
      <c r="A195" s="236">
        <v>70</v>
      </c>
      <c r="B195" s="237" t="s">
        <v>361</v>
      </c>
      <c r="C195" s="256" t="s">
        <v>362</v>
      </c>
      <c r="D195" s="238" t="s">
        <v>146</v>
      </c>
      <c r="E195" s="239">
        <v>50.908290000000001</v>
      </c>
      <c r="F195" s="240"/>
      <c r="G195" s="241">
        <f>ROUND(E195*F195,2)</f>
        <v>0</v>
      </c>
      <c r="H195" s="240"/>
      <c r="I195" s="241">
        <f>ROUND(E195*H195,2)</f>
        <v>0</v>
      </c>
      <c r="J195" s="240"/>
      <c r="K195" s="241">
        <f>ROUND(E195*J195,2)</f>
        <v>0</v>
      </c>
      <c r="L195" s="241">
        <v>21</v>
      </c>
      <c r="M195" s="241">
        <f>G195*(1+L195/100)</f>
        <v>0</v>
      </c>
      <c r="N195" s="241">
        <v>0</v>
      </c>
      <c r="O195" s="241">
        <f>ROUND(E195*N195,2)</f>
        <v>0</v>
      </c>
      <c r="P195" s="241">
        <v>0</v>
      </c>
      <c r="Q195" s="241">
        <f>ROUND(E195*P195,2)</f>
        <v>0</v>
      </c>
      <c r="R195" s="241" t="s">
        <v>363</v>
      </c>
      <c r="S195" s="241" t="s">
        <v>113</v>
      </c>
      <c r="T195" s="242" t="s">
        <v>113</v>
      </c>
      <c r="U195" s="224">
        <v>1.1399999999999999</v>
      </c>
      <c r="V195" s="224">
        <f>ROUND(E195*U195,2)</f>
        <v>58.04</v>
      </c>
      <c r="W195" s="224"/>
      <c r="X195" s="224" t="s">
        <v>356</v>
      </c>
      <c r="Y195" s="215"/>
      <c r="Z195" s="215"/>
      <c r="AA195" s="215"/>
      <c r="AB195" s="215"/>
      <c r="AC195" s="215"/>
      <c r="AD195" s="215"/>
      <c r="AE195" s="215"/>
      <c r="AF195" s="215"/>
      <c r="AG195" s="215" t="s">
        <v>357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ht="22.5" outlineLevel="1" x14ac:dyDescent="0.2">
      <c r="A196" s="222"/>
      <c r="B196" s="223"/>
      <c r="C196" s="257" t="s">
        <v>364</v>
      </c>
      <c r="D196" s="244"/>
      <c r="E196" s="244"/>
      <c r="F196" s="244"/>
      <c r="G196" s="24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24"/>
      <c r="Y196" s="215"/>
      <c r="Z196" s="215"/>
      <c r="AA196" s="215"/>
      <c r="AB196" s="215"/>
      <c r="AC196" s="215"/>
      <c r="AD196" s="215"/>
      <c r="AE196" s="215"/>
      <c r="AF196" s="215"/>
      <c r="AG196" s="215" t="s">
        <v>117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43" t="str">
        <f>C196</f>
        <v>vybouraných hmot se složením a hrubým urovnáním nebo přeložením na jiný dopravní prostředek, nebo nakládání na dopravní prostředek pro vodorovnou dopravu,</v>
      </c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46">
        <v>71</v>
      </c>
      <c r="B197" s="247" t="s">
        <v>365</v>
      </c>
      <c r="C197" s="261" t="s">
        <v>366</v>
      </c>
      <c r="D197" s="248" t="s">
        <v>146</v>
      </c>
      <c r="E197" s="249">
        <v>50.908290000000001</v>
      </c>
      <c r="F197" s="250"/>
      <c r="G197" s="251">
        <f>ROUND(E197*F197,2)</f>
        <v>0</v>
      </c>
      <c r="H197" s="250"/>
      <c r="I197" s="251">
        <f>ROUND(E197*H197,2)</f>
        <v>0</v>
      </c>
      <c r="J197" s="250"/>
      <c r="K197" s="251">
        <f>ROUND(E197*J197,2)</f>
        <v>0</v>
      </c>
      <c r="L197" s="251">
        <v>21</v>
      </c>
      <c r="M197" s="251">
        <f>G197*(1+L197/100)</f>
        <v>0</v>
      </c>
      <c r="N197" s="251">
        <v>0</v>
      </c>
      <c r="O197" s="251">
        <f>ROUND(E197*N197,2)</f>
        <v>0</v>
      </c>
      <c r="P197" s="251">
        <v>0</v>
      </c>
      <c r="Q197" s="251">
        <f>ROUND(E197*P197,2)</f>
        <v>0</v>
      </c>
      <c r="R197" s="251" t="s">
        <v>367</v>
      </c>
      <c r="S197" s="251" t="s">
        <v>113</v>
      </c>
      <c r="T197" s="252" t="s">
        <v>113</v>
      </c>
      <c r="U197" s="224">
        <v>0.94199999999999995</v>
      </c>
      <c r="V197" s="224">
        <f>ROUND(E197*U197,2)</f>
        <v>47.96</v>
      </c>
      <c r="W197" s="224"/>
      <c r="X197" s="224" t="s">
        <v>356</v>
      </c>
      <c r="Y197" s="215"/>
      <c r="Z197" s="215"/>
      <c r="AA197" s="215"/>
      <c r="AB197" s="215"/>
      <c r="AC197" s="215"/>
      <c r="AD197" s="215"/>
      <c r="AE197" s="215"/>
      <c r="AF197" s="215"/>
      <c r="AG197" s="215" t="s">
        <v>357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ht="22.5" outlineLevel="1" x14ac:dyDescent="0.2">
      <c r="A198" s="246">
        <v>72</v>
      </c>
      <c r="B198" s="247" t="s">
        <v>368</v>
      </c>
      <c r="C198" s="261" t="s">
        <v>369</v>
      </c>
      <c r="D198" s="248" t="s">
        <v>146</v>
      </c>
      <c r="E198" s="249">
        <v>50.908290000000001</v>
      </c>
      <c r="F198" s="250"/>
      <c r="G198" s="251">
        <f>ROUND(E198*F198,2)</f>
        <v>0</v>
      </c>
      <c r="H198" s="250"/>
      <c r="I198" s="251">
        <f>ROUND(E198*H198,2)</f>
        <v>0</v>
      </c>
      <c r="J198" s="250"/>
      <c r="K198" s="251">
        <f>ROUND(E198*J198,2)</f>
        <v>0</v>
      </c>
      <c r="L198" s="251">
        <v>21</v>
      </c>
      <c r="M198" s="251">
        <f>G198*(1+L198/100)</f>
        <v>0</v>
      </c>
      <c r="N198" s="251">
        <v>0</v>
      </c>
      <c r="O198" s="251">
        <f>ROUND(E198*N198,2)</f>
        <v>0</v>
      </c>
      <c r="P198" s="251">
        <v>0</v>
      </c>
      <c r="Q198" s="251">
        <f>ROUND(E198*P198,2)</f>
        <v>0</v>
      </c>
      <c r="R198" s="251" t="s">
        <v>367</v>
      </c>
      <c r="S198" s="251" t="s">
        <v>113</v>
      </c>
      <c r="T198" s="252" t="s">
        <v>113</v>
      </c>
      <c r="U198" s="224">
        <v>0.105</v>
      </c>
      <c r="V198" s="224">
        <f>ROUND(E198*U198,2)</f>
        <v>5.35</v>
      </c>
      <c r="W198" s="224"/>
      <c r="X198" s="224" t="s">
        <v>356</v>
      </c>
      <c r="Y198" s="215"/>
      <c r="Z198" s="215"/>
      <c r="AA198" s="215"/>
      <c r="AB198" s="215"/>
      <c r="AC198" s="215"/>
      <c r="AD198" s="215"/>
      <c r="AE198" s="215"/>
      <c r="AF198" s="215"/>
      <c r="AG198" s="215" t="s">
        <v>357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36">
        <v>73</v>
      </c>
      <c r="B199" s="237" t="s">
        <v>370</v>
      </c>
      <c r="C199" s="256" t="s">
        <v>371</v>
      </c>
      <c r="D199" s="238" t="s">
        <v>146</v>
      </c>
      <c r="E199" s="239">
        <v>50.908290000000001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41">
        <v>0</v>
      </c>
      <c r="O199" s="241">
        <f>ROUND(E199*N199,2)</f>
        <v>0</v>
      </c>
      <c r="P199" s="241">
        <v>0</v>
      </c>
      <c r="Q199" s="241">
        <f>ROUND(E199*P199,2)</f>
        <v>0</v>
      </c>
      <c r="R199" s="241" t="s">
        <v>372</v>
      </c>
      <c r="S199" s="241" t="s">
        <v>113</v>
      </c>
      <c r="T199" s="242" t="s">
        <v>113</v>
      </c>
      <c r="U199" s="224">
        <v>4.2000000000000003E-2</v>
      </c>
      <c r="V199" s="224">
        <f>ROUND(E199*U199,2)</f>
        <v>2.14</v>
      </c>
      <c r="W199" s="224"/>
      <c r="X199" s="224" t="s">
        <v>356</v>
      </c>
      <c r="Y199" s="215"/>
      <c r="Z199" s="215"/>
      <c r="AA199" s="215"/>
      <c r="AB199" s="215"/>
      <c r="AC199" s="215"/>
      <c r="AD199" s="215"/>
      <c r="AE199" s="215"/>
      <c r="AF199" s="215"/>
      <c r="AG199" s="215" t="s">
        <v>357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22"/>
      <c r="B200" s="223"/>
      <c r="C200" s="257" t="s">
        <v>373</v>
      </c>
      <c r="D200" s="244"/>
      <c r="E200" s="244"/>
      <c r="F200" s="244"/>
      <c r="G200" s="24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24"/>
      <c r="Y200" s="215"/>
      <c r="Z200" s="215"/>
      <c r="AA200" s="215"/>
      <c r="AB200" s="215"/>
      <c r="AC200" s="215"/>
      <c r="AD200" s="215"/>
      <c r="AE200" s="215"/>
      <c r="AF200" s="215"/>
      <c r="AG200" s="215" t="s">
        <v>117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 x14ac:dyDescent="0.2">
      <c r="A201" s="246">
        <v>74</v>
      </c>
      <c r="B201" s="247" t="s">
        <v>374</v>
      </c>
      <c r="C201" s="261" t="s">
        <v>375</v>
      </c>
      <c r="D201" s="248" t="s">
        <v>146</v>
      </c>
      <c r="E201" s="249">
        <v>50.908290000000001</v>
      </c>
      <c r="F201" s="250"/>
      <c r="G201" s="251">
        <f>ROUND(E201*F201,2)</f>
        <v>0</v>
      </c>
      <c r="H201" s="250"/>
      <c r="I201" s="251">
        <f>ROUND(E201*H201,2)</f>
        <v>0</v>
      </c>
      <c r="J201" s="250"/>
      <c r="K201" s="251">
        <f>ROUND(E201*J201,2)</f>
        <v>0</v>
      </c>
      <c r="L201" s="251">
        <v>21</v>
      </c>
      <c r="M201" s="251">
        <f>G201*(1+L201/100)</f>
        <v>0</v>
      </c>
      <c r="N201" s="251">
        <v>0</v>
      </c>
      <c r="O201" s="251">
        <f>ROUND(E201*N201,2)</f>
        <v>0</v>
      </c>
      <c r="P201" s="251">
        <v>0</v>
      </c>
      <c r="Q201" s="251">
        <f>ROUND(E201*P201,2)</f>
        <v>0</v>
      </c>
      <c r="R201" s="251" t="s">
        <v>367</v>
      </c>
      <c r="S201" s="251" t="s">
        <v>113</v>
      </c>
      <c r="T201" s="252" t="s">
        <v>113</v>
      </c>
      <c r="U201" s="224">
        <v>0</v>
      </c>
      <c r="V201" s="224">
        <f>ROUND(E201*U201,2)</f>
        <v>0</v>
      </c>
      <c r="W201" s="224"/>
      <c r="X201" s="224" t="s">
        <v>356</v>
      </c>
      <c r="Y201" s="215"/>
      <c r="Z201" s="215"/>
      <c r="AA201" s="215"/>
      <c r="AB201" s="215"/>
      <c r="AC201" s="215"/>
      <c r="AD201" s="215"/>
      <c r="AE201" s="215"/>
      <c r="AF201" s="215"/>
      <c r="AG201" s="215" t="s">
        <v>357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x14ac:dyDescent="0.2">
      <c r="A202" s="230" t="s">
        <v>107</v>
      </c>
      <c r="B202" s="231" t="s">
        <v>79</v>
      </c>
      <c r="C202" s="255" t="s">
        <v>27</v>
      </c>
      <c r="D202" s="232"/>
      <c r="E202" s="233"/>
      <c r="F202" s="234"/>
      <c r="G202" s="234">
        <f>SUMIF(AG203:AG208,"&lt;&gt;NOR",G203:G208)</f>
        <v>0</v>
      </c>
      <c r="H202" s="234"/>
      <c r="I202" s="234">
        <f>SUM(I203:I208)</f>
        <v>0</v>
      </c>
      <c r="J202" s="234"/>
      <c r="K202" s="234">
        <f>SUM(K203:K208)</f>
        <v>0</v>
      </c>
      <c r="L202" s="234"/>
      <c r="M202" s="234">
        <f>SUM(M203:M208)</f>
        <v>0</v>
      </c>
      <c r="N202" s="234"/>
      <c r="O202" s="234">
        <f>SUM(O203:O208)</f>
        <v>0</v>
      </c>
      <c r="P202" s="234"/>
      <c r="Q202" s="234">
        <f>SUM(Q203:Q208)</f>
        <v>0</v>
      </c>
      <c r="R202" s="234"/>
      <c r="S202" s="234"/>
      <c r="T202" s="235"/>
      <c r="U202" s="229"/>
      <c r="V202" s="229">
        <f>SUM(V203:V208)</f>
        <v>0</v>
      </c>
      <c r="W202" s="229"/>
      <c r="X202" s="229"/>
      <c r="AG202" t="s">
        <v>108</v>
      </c>
    </row>
    <row r="203" spans="1:60" outlineLevel="1" x14ac:dyDescent="0.2">
      <c r="A203" s="236">
        <v>75</v>
      </c>
      <c r="B203" s="237" t="s">
        <v>376</v>
      </c>
      <c r="C203" s="256" t="s">
        <v>377</v>
      </c>
      <c r="D203" s="238" t="s">
        <v>378</v>
      </c>
      <c r="E203" s="239">
        <v>1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41">
        <v>0</v>
      </c>
      <c r="O203" s="241">
        <f>ROUND(E203*N203,2)</f>
        <v>0</v>
      </c>
      <c r="P203" s="241">
        <v>0</v>
      </c>
      <c r="Q203" s="241">
        <f>ROUND(E203*P203,2)</f>
        <v>0</v>
      </c>
      <c r="R203" s="241"/>
      <c r="S203" s="241" t="s">
        <v>113</v>
      </c>
      <c r="T203" s="242" t="s">
        <v>379</v>
      </c>
      <c r="U203" s="224">
        <v>0</v>
      </c>
      <c r="V203" s="224">
        <f>ROUND(E203*U203,2)</f>
        <v>0</v>
      </c>
      <c r="W203" s="224"/>
      <c r="X203" s="224" t="s">
        <v>380</v>
      </c>
      <c r="Y203" s="215"/>
      <c r="Z203" s="215"/>
      <c r="AA203" s="215"/>
      <c r="AB203" s="215"/>
      <c r="AC203" s="215"/>
      <c r="AD203" s="215"/>
      <c r="AE203" s="215"/>
      <c r="AF203" s="215"/>
      <c r="AG203" s="215" t="s">
        <v>381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ht="22.5" outlineLevel="1" x14ac:dyDescent="0.2">
      <c r="A204" s="222"/>
      <c r="B204" s="223"/>
      <c r="C204" s="262" t="s">
        <v>382</v>
      </c>
      <c r="D204" s="253"/>
      <c r="E204" s="253"/>
      <c r="F204" s="253"/>
      <c r="G204" s="253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24"/>
      <c r="Y204" s="215"/>
      <c r="Z204" s="215"/>
      <c r="AA204" s="215"/>
      <c r="AB204" s="215"/>
      <c r="AC204" s="215"/>
      <c r="AD204" s="215"/>
      <c r="AE204" s="215"/>
      <c r="AF204" s="215"/>
      <c r="AG204" s="215" t="s">
        <v>383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43" t="str">
        <f>C204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36">
        <v>76</v>
      </c>
      <c r="B205" s="237" t="s">
        <v>384</v>
      </c>
      <c r="C205" s="256" t="s">
        <v>385</v>
      </c>
      <c r="D205" s="238" t="s">
        <v>378</v>
      </c>
      <c r="E205" s="239">
        <v>1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21</v>
      </c>
      <c r="M205" s="241">
        <f>G205*(1+L205/100)</f>
        <v>0</v>
      </c>
      <c r="N205" s="241">
        <v>0</v>
      </c>
      <c r="O205" s="241">
        <f>ROUND(E205*N205,2)</f>
        <v>0</v>
      </c>
      <c r="P205" s="241">
        <v>0</v>
      </c>
      <c r="Q205" s="241">
        <f>ROUND(E205*P205,2)</f>
        <v>0</v>
      </c>
      <c r="R205" s="241"/>
      <c r="S205" s="241" t="s">
        <v>113</v>
      </c>
      <c r="T205" s="242" t="s">
        <v>379</v>
      </c>
      <c r="U205" s="224">
        <v>0</v>
      </c>
      <c r="V205" s="224">
        <f>ROUND(E205*U205,2)</f>
        <v>0</v>
      </c>
      <c r="W205" s="224"/>
      <c r="X205" s="224" t="s">
        <v>380</v>
      </c>
      <c r="Y205" s="215"/>
      <c r="Z205" s="215"/>
      <c r="AA205" s="215"/>
      <c r="AB205" s="215"/>
      <c r="AC205" s="215"/>
      <c r="AD205" s="215"/>
      <c r="AE205" s="215"/>
      <c r="AF205" s="215"/>
      <c r="AG205" s="215" t="s">
        <v>381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33.75" outlineLevel="1" x14ac:dyDescent="0.2">
      <c r="A206" s="222"/>
      <c r="B206" s="223"/>
      <c r="C206" s="262" t="s">
        <v>386</v>
      </c>
      <c r="D206" s="253"/>
      <c r="E206" s="253"/>
      <c r="F206" s="253"/>
      <c r="G206" s="253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24"/>
      <c r="Y206" s="215"/>
      <c r="Z206" s="215"/>
      <c r="AA206" s="215"/>
      <c r="AB206" s="215"/>
      <c r="AC206" s="215"/>
      <c r="AD206" s="215"/>
      <c r="AE206" s="215"/>
      <c r="AF206" s="215"/>
      <c r="AG206" s="215" t="s">
        <v>383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43" t="str">
        <f>C206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6" s="215"/>
      <c r="BC206" s="215"/>
      <c r="BD206" s="215"/>
      <c r="BE206" s="215"/>
      <c r="BF206" s="215"/>
      <c r="BG206" s="215"/>
      <c r="BH206" s="215"/>
    </row>
    <row r="207" spans="1:60" outlineLevel="1" x14ac:dyDescent="0.2">
      <c r="A207" s="236">
        <v>77</v>
      </c>
      <c r="B207" s="237" t="s">
        <v>387</v>
      </c>
      <c r="C207" s="256" t="s">
        <v>388</v>
      </c>
      <c r="D207" s="238" t="s">
        <v>378</v>
      </c>
      <c r="E207" s="239">
        <v>1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41">
        <v>0</v>
      </c>
      <c r="O207" s="241">
        <f>ROUND(E207*N207,2)</f>
        <v>0</v>
      </c>
      <c r="P207" s="241">
        <v>0</v>
      </c>
      <c r="Q207" s="241">
        <f>ROUND(E207*P207,2)</f>
        <v>0</v>
      </c>
      <c r="R207" s="241"/>
      <c r="S207" s="241" t="s">
        <v>113</v>
      </c>
      <c r="T207" s="242" t="s">
        <v>379</v>
      </c>
      <c r="U207" s="224">
        <v>0</v>
      </c>
      <c r="V207" s="224">
        <f>ROUND(E207*U207,2)</f>
        <v>0</v>
      </c>
      <c r="W207" s="224"/>
      <c r="X207" s="224" t="s">
        <v>380</v>
      </c>
      <c r="Y207" s="215"/>
      <c r="Z207" s="215"/>
      <c r="AA207" s="215"/>
      <c r="AB207" s="215"/>
      <c r="AC207" s="215"/>
      <c r="AD207" s="215"/>
      <c r="AE207" s="215"/>
      <c r="AF207" s="215"/>
      <c r="AG207" s="215" t="s">
        <v>381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ht="22.5" outlineLevel="1" x14ac:dyDescent="0.2">
      <c r="A208" s="222"/>
      <c r="B208" s="223"/>
      <c r="C208" s="262" t="s">
        <v>389</v>
      </c>
      <c r="D208" s="253"/>
      <c r="E208" s="253"/>
      <c r="F208" s="253"/>
      <c r="G208" s="253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24"/>
      <c r="Y208" s="215"/>
      <c r="Z208" s="215"/>
      <c r="AA208" s="215"/>
      <c r="AB208" s="215"/>
      <c r="AC208" s="215"/>
      <c r="AD208" s="215"/>
      <c r="AE208" s="215"/>
      <c r="AF208" s="215"/>
      <c r="AG208" s="215" t="s">
        <v>383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43" t="str">
        <f>C208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08" s="215"/>
      <c r="BC208" s="215"/>
      <c r="BD208" s="215"/>
      <c r="BE208" s="215"/>
      <c r="BF208" s="215"/>
      <c r="BG208" s="215"/>
      <c r="BH208" s="215"/>
    </row>
    <row r="209" spans="1:33" x14ac:dyDescent="0.2">
      <c r="A209" s="3"/>
      <c r="B209" s="4"/>
      <c r="C209" s="263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AE209">
        <v>15</v>
      </c>
      <c r="AF209">
        <v>21</v>
      </c>
      <c r="AG209" t="s">
        <v>94</v>
      </c>
    </row>
    <row r="210" spans="1:33" x14ac:dyDescent="0.2">
      <c r="A210" s="218"/>
      <c r="B210" s="219" t="s">
        <v>29</v>
      </c>
      <c r="C210" s="264"/>
      <c r="D210" s="220"/>
      <c r="E210" s="221"/>
      <c r="F210" s="221"/>
      <c r="G210" s="254">
        <f>G8+G13+G28+G31+G34+G52+G119+G146+G161+G167+G175+G190+G202</f>
        <v>0</v>
      </c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f>SUMIF(L7:L208,AE209,G7:G208)</f>
        <v>0</v>
      </c>
      <c r="AF210">
        <f>SUMIF(L7:L208,AF209,G7:G208)</f>
        <v>0</v>
      </c>
      <c r="AG210" t="s">
        <v>390</v>
      </c>
    </row>
    <row r="211" spans="1:33" x14ac:dyDescent="0.2">
      <c r="C211" s="265"/>
      <c r="D211" s="10"/>
      <c r="AG211" t="s">
        <v>391</v>
      </c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XyfSupvfqFlGruypJ6Sah+V8WY0P5a8+P01kZ0RLIgcMTPqhClHgDxpWsBxGhdIoMrpTF+z2VwIVBrVIKR8Cw==" saltValue="bSVvB6sXlex0j6Ev0tauaA==" spinCount="100000" sheet="1"/>
  <mergeCells count="22">
    <mergeCell ref="C200:G200"/>
    <mergeCell ref="C204:G204"/>
    <mergeCell ref="C206:G206"/>
    <mergeCell ref="C208:G208"/>
    <mergeCell ref="C145:G145"/>
    <mergeCell ref="C160:G160"/>
    <mergeCell ref="C171:G171"/>
    <mergeCell ref="C192:G192"/>
    <mergeCell ref="C194:G194"/>
    <mergeCell ref="C196:G196"/>
    <mergeCell ref="C15:G15"/>
    <mergeCell ref="C18:G18"/>
    <mergeCell ref="C33:G33"/>
    <mergeCell ref="C51:G51"/>
    <mergeCell ref="C78:G78"/>
    <mergeCell ref="C118:G11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Liška</dc:creator>
  <cp:lastModifiedBy>Pavel Liška</cp:lastModifiedBy>
  <cp:lastPrinted>2019-03-19T12:27:02Z</cp:lastPrinted>
  <dcterms:created xsi:type="dcterms:W3CDTF">2009-04-08T07:15:50Z</dcterms:created>
  <dcterms:modified xsi:type="dcterms:W3CDTF">2020-06-25T13:44:48Z</dcterms:modified>
</cp:coreProperties>
</file>